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breacceso\Desktop\CONCILIACION DE CUENTA\"/>
    </mc:Choice>
  </mc:AlternateContent>
  <bookViews>
    <workbookView xWindow="0" yWindow="0" windowWidth="11970" windowHeight="7320"/>
  </bookViews>
  <sheets>
    <sheet name="Con. " sheetId="2" r:id="rId1"/>
  </sheets>
  <calcPr calcId="152511"/>
</workbook>
</file>

<file path=xl/calcChain.xml><?xml version="1.0" encoding="utf-8"?>
<calcChain xmlns="http://schemas.openxmlformats.org/spreadsheetml/2006/main">
  <c r="G1216" i="2" l="1"/>
  <c r="D1295" i="2" l="1"/>
  <c r="D1306" i="2"/>
  <c r="F1211" i="2"/>
  <c r="F1185" i="2"/>
  <c r="F1172" i="2"/>
  <c r="G1178" i="2"/>
  <c r="G16" i="2"/>
  <c r="G24" i="2"/>
  <c r="G30" i="2"/>
  <c r="G42" i="2"/>
  <c r="F48" i="2"/>
  <c r="G50" i="2"/>
  <c r="G55" i="2"/>
  <c r="G63" i="2"/>
  <c r="G97" i="2"/>
  <c r="G105" i="2"/>
  <c r="G111" i="2"/>
  <c r="G123" i="2"/>
  <c r="F129" i="2"/>
  <c r="G131" i="2"/>
  <c r="G136" i="2"/>
  <c r="G144" i="2"/>
  <c r="G179" i="2"/>
  <c r="F185" i="2"/>
  <c r="G189" i="2"/>
  <c r="G197" i="2"/>
  <c r="G195" i="2"/>
  <c r="G207" i="2"/>
  <c r="F213" i="2"/>
  <c r="G215" i="2"/>
  <c r="G220" i="2"/>
  <c r="G228" i="2"/>
  <c r="F257" i="2"/>
  <c r="G259" i="2"/>
  <c r="F301" i="2"/>
  <c r="G303" i="2"/>
  <c r="G308" i="2"/>
  <c r="G274" i="2"/>
  <c r="F281" i="2"/>
  <c r="F282" i="2"/>
  <c r="G283" i="2"/>
  <c r="G295" i="2"/>
  <c r="F312" i="2"/>
  <c r="F313" i="2"/>
  <c r="F360" i="2"/>
  <c r="G365" i="2"/>
  <c r="E393" i="2"/>
  <c r="F372" i="2"/>
  <c r="G374" i="2"/>
  <c r="F373" i="2"/>
  <c r="G386" i="2"/>
  <c r="F404" i="2"/>
  <c r="F450" i="2"/>
  <c r="G456" i="2"/>
  <c r="G465" i="2"/>
  <c r="G477" i="2"/>
  <c r="F494" i="2"/>
  <c r="G548" i="2"/>
  <c r="F555" i="2"/>
  <c r="G558" i="2"/>
  <c r="G570" i="2"/>
  <c r="G642" i="2"/>
  <c r="F648" i="2"/>
  <c r="G652" i="2"/>
  <c r="G664" i="2"/>
  <c r="G741" i="2"/>
  <c r="G751" i="2"/>
  <c r="G763" i="2"/>
  <c r="G840" i="2"/>
  <c r="E872" i="2"/>
  <c r="G865" i="2"/>
  <c r="D935" i="2"/>
  <c r="F852" i="2"/>
  <c r="G853" i="2"/>
  <c r="F886" i="2"/>
  <c r="E935" i="2"/>
  <c r="F935" i="2"/>
  <c r="G935" i="2"/>
  <c r="D948" i="2"/>
  <c r="E948" i="2"/>
  <c r="G980" i="2"/>
  <c r="E1012" i="2"/>
  <c r="G993" i="2"/>
  <c r="G1005" i="2"/>
  <c r="F1022" i="2"/>
  <c r="D1101" i="2"/>
  <c r="E1101" i="2"/>
  <c r="F1101" i="2"/>
  <c r="G1101" i="2"/>
  <c r="G1165" i="2"/>
  <c r="E1197" i="2"/>
  <c r="G1190" i="2"/>
  <c r="E1306" i="2"/>
  <c r="F1306" i="2"/>
  <c r="G1306" i="2"/>
  <c r="F681" i="2"/>
  <c r="G316" i="2"/>
  <c r="F348" i="2"/>
  <c r="G203" i="2"/>
  <c r="G208" i="2"/>
  <c r="F587" i="2"/>
  <c r="F1000" i="2"/>
  <c r="E671" i="2"/>
  <c r="G672" i="2"/>
  <c r="G677" i="2"/>
  <c r="G686" i="2"/>
  <c r="E484" i="2"/>
  <c r="G285" i="2"/>
  <c r="F769" i="2"/>
  <c r="G771" i="2"/>
  <c r="G776" i="2"/>
  <c r="G785" i="2"/>
  <c r="F823" i="2"/>
  <c r="F724" i="2"/>
  <c r="G726" i="2"/>
  <c r="G350" i="2"/>
  <c r="G376" i="2"/>
  <c r="F392" i="2"/>
  <c r="G394" i="2"/>
  <c r="G399" i="2"/>
  <c r="G407" i="2"/>
  <c r="F439" i="2"/>
  <c r="G753" i="2"/>
  <c r="E577" i="2"/>
  <c r="G578" i="2"/>
  <c r="G583" i="2"/>
  <c r="G592" i="2"/>
  <c r="F625" i="2"/>
  <c r="G627" i="2"/>
  <c r="G654" i="2"/>
  <c r="G32" i="2"/>
  <c r="E770" i="2"/>
  <c r="G113" i="2"/>
  <c r="G119" i="2"/>
  <c r="G124" i="2"/>
  <c r="F1207" i="2"/>
  <c r="G382" i="2"/>
  <c r="G387" i="2"/>
  <c r="G38" i="2"/>
  <c r="G43" i="2"/>
  <c r="G759" i="2"/>
  <c r="G764" i="2"/>
  <c r="F483" i="2"/>
  <c r="G485" i="2"/>
  <c r="G490" i="2"/>
  <c r="G498" i="2"/>
  <c r="F531" i="2"/>
  <c r="G533" i="2"/>
  <c r="G560" i="2"/>
  <c r="G566" i="2"/>
  <c r="G571" i="2"/>
  <c r="G441" i="2"/>
  <c r="G467" i="2"/>
  <c r="G473" i="2"/>
  <c r="G478" i="2"/>
  <c r="F871" i="2"/>
  <c r="G873" i="2"/>
  <c r="G878" i="2"/>
  <c r="G887" i="2"/>
  <c r="G825" i="2"/>
  <c r="G855" i="2"/>
  <c r="G861" i="2"/>
  <c r="G866" i="2"/>
  <c r="G660" i="2"/>
  <c r="G665" i="2"/>
  <c r="G291" i="2"/>
  <c r="G296" i="2"/>
  <c r="F963" i="2"/>
  <c r="G965" i="2"/>
  <c r="G995" i="2"/>
  <c r="G1001" i="2"/>
  <c r="G1006" i="2"/>
  <c r="F1011" i="2"/>
  <c r="G1013" i="2"/>
  <c r="G1018" i="2"/>
  <c r="G1027" i="2"/>
  <c r="F1148" i="2"/>
  <c r="F1196" i="2"/>
  <c r="G1198" i="2"/>
  <c r="G1203" i="2"/>
  <c r="G1213" i="2"/>
  <c r="G1150" i="2"/>
  <c r="G1180" i="2"/>
  <c r="G1186" i="2"/>
  <c r="G1191" i="2"/>
</calcChain>
</file>

<file path=xl/sharedStrings.xml><?xml version="1.0" encoding="utf-8"?>
<sst xmlns="http://schemas.openxmlformats.org/spreadsheetml/2006/main" count="896" uniqueCount="312">
  <si>
    <t>FECHA</t>
  </si>
  <si>
    <t>CUENTA TESORERO 010-238489-4</t>
  </si>
  <si>
    <t>COMEDORES ECONOMICOS DEL ESTADO</t>
  </si>
  <si>
    <t>SANTO DOMINGO, D.N.</t>
  </si>
  <si>
    <t>CONCILIACION DE CUENTA BANCARIA</t>
  </si>
  <si>
    <t>VALOR EN RD$</t>
  </si>
  <si>
    <t>Fondo 2079001000</t>
  </si>
  <si>
    <t>MAS</t>
  </si>
  <si>
    <t>Transferencia Recibida Única………………..</t>
  </si>
  <si>
    <t>Transferencia Recibida Fondo 1001………………..</t>
  </si>
  <si>
    <t xml:space="preserve">Transferencia Recibida </t>
  </si>
  <si>
    <t>MENOS:</t>
  </si>
  <si>
    <t>Aviso de Débito........................................................</t>
  </si>
  <si>
    <t>Transferencia cta. Electronia</t>
  </si>
  <si>
    <t>Transferencia enviada fondo 1001……………………</t>
  </si>
  <si>
    <t>SUB-TOTAL--------------------------------------</t>
  </si>
  <si>
    <t>BALANCE EN LIBRO-----------------------------------------------------</t>
  </si>
  <si>
    <t>PARA IGUALAR CON EL BANCO:</t>
  </si>
  <si>
    <t>MAS:</t>
  </si>
  <si>
    <t>Libramientos  en tránsito...............…………………………</t>
  </si>
  <si>
    <t>Depósitos en Tránsito...............................................</t>
  </si>
  <si>
    <t>BALANCE SEGÚN EL BANCO</t>
  </si>
  <si>
    <t>MOVIMIENTOS REALIZADOS POR EL BANCO:</t>
  </si>
  <si>
    <t>Sub-total...................................................................</t>
  </si>
  <si>
    <t>Aviso de credito</t>
  </si>
  <si>
    <t>Aviso de Débito ........................................................</t>
  </si>
  <si>
    <t xml:space="preserve">    BALANCE EN BANCO...............………………..</t>
  </si>
  <si>
    <t>REVISADO POR</t>
  </si>
  <si>
    <t xml:space="preserve">         ______________________________</t>
  </si>
  <si>
    <t xml:space="preserve">                   PREPARADO POR</t>
  </si>
  <si>
    <t>Balance en el mes anterior Diciembre/2020</t>
  </si>
  <si>
    <t>Balance en libro del mes anterior Diciembre/2020</t>
  </si>
  <si>
    <t>Depósito realizados mes de Enero/2021</t>
  </si>
  <si>
    <t>Balance en libro del mes anterior Enero/2021</t>
  </si>
  <si>
    <t>Depósito realizados mes de febrero/2021</t>
  </si>
  <si>
    <t>Balance en el mes anterior Enero/2021</t>
  </si>
  <si>
    <t>Depósito realizados mes de Febrero/2021</t>
  </si>
  <si>
    <t>Balance en el mes anterior Febrero/2021</t>
  </si>
  <si>
    <t>Transferencia Recibida Fondo por  Procuraduria Fiscal de Santiago………………..</t>
  </si>
  <si>
    <t>Transferencia Recibida por Obra Publica………………..</t>
  </si>
  <si>
    <t>Depósito realizados mes de Marzo/2021</t>
  </si>
  <si>
    <t>Transferencia Recibida Fondo Ministerio Obrero de Trabajado ………………..</t>
  </si>
  <si>
    <t>Transferencia Recibida ONSA</t>
  </si>
  <si>
    <t>Balance en libro del mes anterior Febrero/2021</t>
  </si>
  <si>
    <t>Balance en libro del mes anterior Marzo /2021</t>
  </si>
  <si>
    <t>Depósito realizados mes de Abril /2021</t>
  </si>
  <si>
    <t>Balance en el mes anterior Marzo/2021</t>
  </si>
  <si>
    <t>Depósito realizados mes de Abril/2021</t>
  </si>
  <si>
    <t>Transferencia Recibida por MACAPI, S.A………………..</t>
  </si>
  <si>
    <t>Transferencia Recibida Fondo EDITORAMA S.A ………………..</t>
  </si>
  <si>
    <t>Transferencia Recibida Fondo por  AYUNTAMIENTO MUNICIPAL STO.DGO………………..</t>
  </si>
  <si>
    <t>Transferencia Recibida Fondo por  CONSEJO NACIONAL DE PERSONAL………………..</t>
  </si>
  <si>
    <t>Transferencia Recibida Fondo por  AYUNTAMIENTO SANTO DOMINGO ESTE………………..</t>
  </si>
  <si>
    <t>Transferencia Recibida Fondo por  PROCURADURIA GRAL.DE LA REPUBLICA………………..</t>
  </si>
  <si>
    <t>Transferencia Recibida Fondo por  AYUNTAMIENTO DEL DISTRITO NACIONAL………………..</t>
  </si>
  <si>
    <t>Transferencia Recibida Fondo COCINA ADM.1 (BRAUDILIO AYBAR)………………..</t>
  </si>
  <si>
    <t>Libramiento en transito fondo 1001(ISAMELY CABRERA BELLO ) LIB.582-1 D/F 15/04/2021</t>
  </si>
  <si>
    <t>Libramiento fondo 1001(ISAMELY CABRERA BELLO ) LIB.582-1 D/F 15/04/2021</t>
  </si>
  <si>
    <t>CHEQUE</t>
  </si>
  <si>
    <t>N. DR</t>
  </si>
  <si>
    <t>DEPOSITOS</t>
  </si>
  <si>
    <t>N. CR</t>
  </si>
  <si>
    <t>(Día)</t>
  </si>
  <si>
    <t>NUMERO</t>
  </si>
  <si>
    <t>B E N E F I C I A R I O</t>
  </si>
  <si>
    <t>TRANSITO</t>
  </si>
  <si>
    <r>
      <t xml:space="preserve">     </t>
    </r>
    <r>
      <rPr>
        <u/>
        <sz val="8"/>
        <rFont val="Arial"/>
        <family val="2"/>
      </rPr>
      <t xml:space="preserve">DETALLE: </t>
    </r>
    <r>
      <rPr>
        <b/>
        <u/>
        <sz val="8"/>
        <rFont val="Arial"/>
        <family val="2"/>
      </rPr>
      <t>CARGOS BANCARIOS</t>
    </r>
  </si>
  <si>
    <t>VALOR</t>
  </si>
  <si>
    <t>CONCEPTO</t>
  </si>
  <si>
    <t xml:space="preserve">      RD$</t>
  </si>
  <si>
    <t xml:space="preserve">         US$</t>
  </si>
  <si>
    <t>TASA</t>
  </si>
  <si>
    <t>CUENTA</t>
  </si>
  <si>
    <t>.1.</t>
  </si>
  <si>
    <t>1 al 30</t>
  </si>
  <si>
    <t xml:space="preserve">0.15% cheques </t>
  </si>
  <si>
    <t>.2.</t>
  </si>
  <si>
    <t>Comision manejo cuenta</t>
  </si>
  <si>
    <t>.4.</t>
  </si>
  <si>
    <t>Cargos por servicios</t>
  </si>
  <si>
    <t>.5.</t>
  </si>
  <si>
    <t>Cargos I/F</t>
  </si>
  <si>
    <t>.6.</t>
  </si>
  <si>
    <t>Otros cargos</t>
  </si>
  <si>
    <t>Transferencia Recibida Fondo MINISTERIO DE TRABAJO………………..</t>
  </si>
  <si>
    <t>Deposito en transito,COCINA ADM.1 (BRAUDILIO AYBAR)………………..</t>
  </si>
  <si>
    <t>Transferencia Recibida Fondo por  OMSA………………..</t>
  </si>
  <si>
    <t>DEV.Libramiento fondo 1001(ISAMELY CABRERA BELLO ) LIB.582-1 D/F 15/04/2021</t>
  </si>
  <si>
    <t>Balance en el mes anterior Abril/2021</t>
  </si>
  <si>
    <t>Depósito realizados mes de Mayo/2021</t>
  </si>
  <si>
    <t>Balance en libro del mes anterior Abril /2021</t>
  </si>
  <si>
    <t>Depósito realizados mes de Mayo /2021</t>
  </si>
  <si>
    <t>Transferencia Recibida Fondo por  MINISTERIO CRISTIANO REMANENTE FIEL………………..</t>
  </si>
  <si>
    <t>Transferencia Recibida Fondo por  MINISTERIO DE TRABAJO………………..</t>
  </si>
  <si>
    <t>Balance en libro del mes anterior MAYO /2021</t>
  </si>
  <si>
    <t>Depósito realizados mes de JUNIO/2021</t>
  </si>
  <si>
    <t>Balance en el mes anterior MAYO/2021</t>
  </si>
  <si>
    <t>Deposito en transito………………..</t>
  </si>
  <si>
    <t>Libramiento fondo 1001(SEGUROS BANRESERVAS) LIB.1091-1 D/F 25/06/2021</t>
  </si>
  <si>
    <t>Balance en el mes anterior JUNIO/2021</t>
  </si>
  <si>
    <t>Depósito realizados mes de JULIO/2021</t>
  </si>
  <si>
    <t>Transferencia Recibida Fondo por PROCURADURIA FISCAL DEL DISTR.JUD………………..</t>
  </si>
  <si>
    <t>Transferencia Recibida Fondo por  EDITORAMA………………..</t>
  </si>
  <si>
    <t>Transferencia Recibida Fondo por  INTRANT………………..</t>
  </si>
  <si>
    <t xml:space="preserve">DEV.1171-SERINP (SERVICIOS DE REPUESTOS </t>
  </si>
  <si>
    <t>Transferencia Recibida Fondo por OMSA ………………..</t>
  </si>
  <si>
    <t>Libramiento fondo 1001(SUPER FOM IMPORT SRL) LIB.1459-1 D/F 20/07/2021</t>
  </si>
  <si>
    <t>DEV.1171-SERINP (SERVICIOS DE REPUESTOS )</t>
  </si>
  <si>
    <t>Balance en libro del mes anterior JULIO /2021</t>
  </si>
  <si>
    <t>Depósito realizados mes de AGOSTO/2021</t>
  </si>
  <si>
    <t>Balance en el mes anterior JULIO/2021</t>
  </si>
  <si>
    <t>Transferencia Recibida Fondo por PROCURADURIA FISCAL DEL DISTR.JUD SANTIAGO………………..</t>
  </si>
  <si>
    <t>ENC.CONTABILIDAD</t>
  </si>
  <si>
    <t>Balance en libro del mes anterior AGOSTO /2021</t>
  </si>
  <si>
    <t>Depósito realizados mes de SEPTIEMBRE/2021</t>
  </si>
  <si>
    <t>Balance en el mes anterior AGOSTO/2021</t>
  </si>
  <si>
    <t>Transferencia Recibida Fondo por  PROCURADURIA FISC.DIST.JUD,SANTIAGO….……………..</t>
  </si>
  <si>
    <t>Libramiento fondo 1001(NOMINA COMP.JORNALEROS) LIB.1913-1 D/F 03/09/2021</t>
  </si>
  <si>
    <t>TRANSITO Libramiento fondo 1001(SERINP) LIB.2202-1 D/F 21/09/2021</t>
  </si>
  <si>
    <t>Libramiento fondo 1001(BANDERAS DEL MUNDO ) LIB.2053-1 D/F 10/09/2021</t>
  </si>
  <si>
    <t>Libramiento fondo 1001(CA ANTOJITO DE PAPEL ) LIB.2168-1 D/F 17/09/2022</t>
  </si>
  <si>
    <t>Transferencia Recibida Fondo por  PROCURADURIA FISCAL DE LA PROVINCIA DE STO DGO………………..</t>
  </si>
  <si>
    <t>Balance en libro del mes anterior SEPTIEMBRE /2021</t>
  </si>
  <si>
    <t>Depósito realizados mes de OCTUBRE/2021</t>
  </si>
  <si>
    <t>Balance en el mes anterior SEPTIEMBRE/2021</t>
  </si>
  <si>
    <t>Transferencia Recibida Fondo por  SR.ANTONIA DE LOS SANTOS………………..</t>
  </si>
  <si>
    <t>Transferencia Recibida Fondo por  CAASD……………..</t>
  </si>
  <si>
    <t>Transferencia Recibida Fondo por  OMSA….……………..</t>
  </si>
  <si>
    <t>Libramiento fondo 1001(SUPER FOM) LIB.2379-1 D/F 05/10/2021</t>
  </si>
  <si>
    <t>DOCUMENTOS EN TRANSITO MES OCTUBRE 2021</t>
  </si>
  <si>
    <t>.3.</t>
  </si>
  <si>
    <t>Cargo int. S/G</t>
  </si>
  <si>
    <t>2791-1</t>
  </si>
  <si>
    <t>LIBRAMIENTOS</t>
  </si>
  <si>
    <t>2793-1</t>
  </si>
  <si>
    <t>2825-1</t>
  </si>
  <si>
    <t>2898-1</t>
  </si>
  <si>
    <t>2891-1</t>
  </si>
  <si>
    <t>2897-1</t>
  </si>
  <si>
    <t>2914-1</t>
  </si>
  <si>
    <t>2890-1</t>
  </si>
  <si>
    <t>TRANSITO Libramientos fondo 2079</t>
  </si>
  <si>
    <t>ELVA ROSA ROSARIO MATA</t>
  </si>
  <si>
    <t>DOLORES IRIMA CAMACHO IUBIERA</t>
  </si>
  <si>
    <t>LUIS EURISPIDE ARZENO GONZALEZ</t>
  </si>
  <si>
    <t>PETRA BERNABELA RIVAS HERASME</t>
  </si>
  <si>
    <t>ANA MARIA ALT.JEREZ TINEO</t>
  </si>
  <si>
    <t>ANA MARIA PETRONILA HERNANDEZ</t>
  </si>
  <si>
    <t>CANDIDA RITA NUÑEZ LOPEZ</t>
  </si>
  <si>
    <t>JOSEFINA ALT.BAEZ MARTINEZ</t>
  </si>
  <si>
    <t>Libramiento fondo 1001(LOAZ) LIB.2579-1 D/F 14/10/2021</t>
  </si>
  <si>
    <t>Libramiento fondo 1001(DISUCONTST SRL ) LIB.2445-1 D/F 08/10/2021</t>
  </si>
  <si>
    <t>Libramiento fondo 1001(VIATICOS GRUPO DE NEYBA-BAHORUCO ) LIB.2866-1 D/F 27/10/2021</t>
  </si>
  <si>
    <t>DOCUMENTOS EN TRANSITO MES NOVIEMBRE 2021</t>
  </si>
  <si>
    <t>Balance en libro del mes anterior OCTUBRE /2021</t>
  </si>
  <si>
    <t>Depósito realizados mes de NOVIEMBRE/2021</t>
  </si>
  <si>
    <t>Balance en el mes anterior OCTUBRE/2021</t>
  </si>
  <si>
    <t>Transferencia Recibida Fondo por  PROCURADURIA  FISCAL DE SANTIAGO………………..</t>
  </si>
  <si>
    <t>3243-1</t>
  </si>
  <si>
    <t>KARAMELLO SRL</t>
  </si>
  <si>
    <t>3221-1</t>
  </si>
  <si>
    <t>YAGMIVI ALIMENTOS Y BEBIDAS, SRL</t>
  </si>
  <si>
    <t>HOSKING SERVICIOS MULTIBLES SRL</t>
  </si>
  <si>
    <t>3223-1</t>
  </si>
  <si>
    <t>3222-1</t>
  </si>
  <si>
    <t>HISPANIOLA GRAIN, SRL</t>
  </si>
  <si>
    <t>3226-1</t>
  </si>
  <si>
    <t>FERDWIN COMERCIALIZADORA DE PRODUCTOS</t>
  </si>
  <si>
    <t>3248-1</t>
  </si>
  <si>
    <t>3247-1</t>
  </si>
  <si>
    <t>FACTORIA DE ARROZ, LUIS MARTINEZ</t>
  </si>
  <si>
    <t>3228-1</t>
  </si>
  <si>
    <t>J.RAFAEL NUÑEZ</t>
  </si>
  <si>
    <t>3263-1</t>
  </si>
  <si>
    <t>3262-1</t>
  </si>
  <si>
    <t>3278-1</t>
  </si>
  <si>
    <t>3276-1</t>
  </si>
  <si>
    <t>3286-1</t>
  </si>
  <si>
    <t>S&amp;D RESTAURANT, SRL</t>
  </si>
  <si>
    <t>COOPERATIVA AGROP.Y SERV.MULT.</t>
  </si>
  <si>
    <t>3320-1</t>
  </si>
  <si>
    <t>3329-1</t>
  </si>
  <si>
    <t>CUMESA</t>
  </si>
  <si>
    <t>CAPEGAR</t>
  </si>
  <si>
    <t>3319-1</t>
  </si>
  <si>
    <t>3374-1</t>
  </si>
  <si>
    <t>GRANOS NACIONALES, S.A</t>
  </si>
  <si>
    <t>3372-1</t>
  </si>
  <si>
    <t>INVERSIONES GUAYACAN, SRL</t>
  </si>
  <si>
    <t>3392-1</t>
  </si>
  <si>
    <t>3452-1</t>
  </si>
  <si>
    <t>3448-1</t>
  </si>
  <si>
    <t>DELMARE DOMINICANA,M SRL</t>
  </si>
  <si>
    <t>3408-1</t>
  </si>
  <si>
    <t>3407-1</t>
  </si>
  <si>
    <t>DISUCONST</t>
  </si>
  <si>
    <t>3436-1</t>
  </si>
  <si>
    <t>3437-1</t>
  </si>
  <si>
    <t>3409-1</t>
  </si>
  <si>
    <t>3453-1</t>
  </si>
  <si>
    <t>COMERCIAL CORAZON SRL</t>
  </si>
  <si>
    <t>INVERSIONES EROSKI, SRL</t>
  </si>
  <si>
    <t>CHISPA Y TIZON, SRL</t>
  </si>
  <si>
    <t>PROCESADORA DE ARROZ LUIGGI</t>
  </si>
  <si>
    <t>LUMECA COMERCIAL</t>
  </si>
  <si>
    <t>RAIN GENERAL SERVICES</t>
  </si>
  <si>
    <t>GRUPO PRISTINE, SRL</t>
  </si>
  <si>
    <t>CASA PACO, S.A</t>
  </si>
  <si>
    <t>3356-1</t>
  </si>
  <si>
    <t>AMARAM ENTERPRISE</t>
  </si>
  <si>
    <t>MONTO TOTAL Libramientos fondo 2079 AL  30/11/2021</t>
  </si>
  <si>
    <t>Balance en libro del mes anterior NOVIEMBRE /2021</t>
  </si>
  <si>
    <t>Depósito realizados mes de DICIEMBRE/2021</t>
  </si>
  <si>
    <t>Balance en el mes anterior NOVIEMBRE/2021</t>
  </si>
  <si>
    <t>DOCUMENTOS EN TRANSITO MES DICIEMBRE 2021</t>
  </si>
  <si>
    <t>MONTO TOTAL Libramientos fondo 2079 AL  31/12/2021</t>
  </si>
  <si>
    <t>Transferencia Recibida Fondo por  EDEESTE……………..</t>
  </si>
  <si>
    <t>Transferencia Recibida Fondo por  PROCURADURIA FISCAL DEL DISTRITO JUD.….……………..</t>
  </si>
  <si>
    <t>Transferencia Recibida Fondo por  EDITORAMA S.N….……………..</t>
  </si>
  <si>
    <t>4334-1</t>
  </si>
  <si>
    <t>4278-1</t>
  </si>
  <si>
    <t>4279-1</t>
  </si>
  <si>
    <t>4297-1</t>
  </si>
  <si>
    <t>4306-1</t>
  </si>
  <si>
    <t>4308-1</t>
  </si>
  <si>
    <t>4309-1</t>
  </si>
  <si>
    <t>4310-1</t>
  </si>
  <si>
    <t>4331-1</t>
  </si>
  <si>
    <t>4343-1</t>
  </si>
  <si>
    <t>4362-1</t>
  </si>
  <si>
    <t>4370-1</t>
  </si>
  <si>
    <t>4395-1</t>
  </si>
  <si>
    <t>4396-1</t>
  </si>
  <si>
    <t>4399-1</t>
  </si>
  <si>
    <t>4389-1</t>
  </si>
  <si>
    <t>4410-1</t>
  </si>
  <si>
    <t>4414-1</t>
  </si>
  <si>
    <t>4420-1</t>
  </si>
  <si>
    <t>4421-1</t>
  </si>
  <si>
    <t>4443-1</t>
  </si>
  <si>
    <t>4444-1</t>
  </si>
  <si>
    <t>4459-1</t>
  </si>
  <si>
    <t>4461-1</t>
  </si>
  <si>
    <t>4487-1</t>
  </si>
  <si>
    <t>4495-1</t>
  </si>
  <si>
    <t>4503-1</t>
  </si>
  <si>
    <t>4539-1</t>
  </si>
  <si>
    <t>4548-1</t>
  </si>
  <si>
    <t>4553-1</t>
  </si>
  <si>
    <t>4571-1</t>
  </si>
  <si>
    <t>4574-1</t>
  </si>
  <si>
    <t>4613-1</t>
  </si>
  <si>
    <t>4651-1</t>
  </si>
  <si>
    <t>4668-1</t>
  </si>
  <si>
    <t>4663-1</t>
  </si>
  <si>
    <t>4637-1</t>
  </si>
  <si>
    <t>4628-1</t>
  </si>
  <si>
    <t>4617-1</t>
  </si>
  <si>
    <t>4584-1</t>
  </si>
  <si>
    <t>4559-1</t>
  </si>
  <si>
    <t>4515-1</t>
  </si>
  <si>
    <t>4500-1</t>
  </si>
  <si>
    <t>4484-1</t>
  </si>
  <si>
    <t>4482-1</t>
  </si>
  <si>
    <t>4456-1</t>
  </si>
  <si>
    <t>MONTO TOTAL pagado Libramientos fondo 2079 AL  31/12/2021</t>
  </si>
  <si>
    <t>4450-1</t>
  </si>
  <si>
    <t>4489-1</t>
  </si>
  <si>
    <t>4467-1</t>
  </si>
  <si>
    <t>4451-1</t>
  </si>
  <si>
    <t>4688-1</t>
  </si>
  <si>
    <t>MDH SUPPLY, SRL</t>
  </si>
  <si>
    <t xml:space="preserve">EL ABASTO ABREU </t>
  </si>
  <si>
    <t>SOCIEDAD AGRICOLA SANTO DOMINGO, SRL</t>
  </si>
  <si>
    <t>PANIFICADORA MACIEL, SRL</t>
  </si>
  <si>
    <t>E&amp;C MULTISERVICES</t>
  </si>
  <si>
    <t>FULSOLUCION, SRL</t>
  </si>
  <si>
    <t>INVERSIONES REINY, SRL</t>
  </si>
  <si>
    <t>GRUPO RUZMAN</t>
  </si>
  <si>
    <t>INMOBIAD</t>
  </si>
  <si>
    <t>HMP INVESTMENTS</t>
  </si>
  <si>
    <t>RODRIGONZA</t>
  </si>
  <si>
    <t>FRANCHARD, SRL</t>
  </si>
  <si>
    <t>TECNOFIJACIONES DE DOMINICANA</t>
  </si>
  <si>
    <t xml:space="preserve">MAXAR INTERCARIBE </t>
  </si>
  <si>
    <t>SERVICIOS GENERALES GUZMAN CANARIO</t>
  </si>
  <si>
    <t>SAHA COMPANY</t>
  </si>
  <si>
    <t>CMVAL SUPPLY GROUP</t>
  </si>
  <si>
    <t>O SOLE MIO</t>
  </si>
  <si>
    <t>JOSEFINA ALTAGRACIA BAEZ MARTINEZ</t>
  </si>
  <si>
    <t>FOOD GOURMET JALEXIS RD</t>
  </si>
  <si>
    <t xml:space="preserve">SERVICIOS DIAZ ORTIZ </t>
  </si>
  <si>
    <t>SUPPLY MARKET HTC</t>
  </si>
  <si>
    <t>ATR SERVICIOS GENERALES</t>
  </si>
  <si>
    <t xml:space="preserve">PADMASANA </t>
  </si>
  <si>
    <t xml:space="preserve">INVERSIONES CEPER </t>
  </si>
  <si>
    <t>NORTFIELD</t>
  </si>
  <si>
    <t>INVERSIONES ARGOLIDA</t>
  </si>
  <si>
    <t>COMERCIAL LA REDENCION, S.R.L.</t>
  </si>
  <si>
    <t xml:space="preserve">PETRO ANTILLANA </t>
  </si>
  <si>
    <t>GRUPO FRANAMOR</t>
  </si>
  <si>
    <t>VIATICOS EMPLEADOS DESDE ABRIL HASTA DICIEMBRE 2021</t>
  </si>
  <si>
    <t>PROCESADORA DE ARROZ LUIGGI SRL</t>
  </si>
  <si>
    <t>COMERCIAL EL AGUILON, EIRL</t>
  </si>
  <si>
    <t>NOMINA JORNALES CORRESP. AL GRUPO 3 DE DIC.2021</t>
  </si>
  <si>
    <t>NOMINA JORNALEROS CORRESP. AL GRUPO 1 Nov. 2021</t>
  </si>
  <si>
    <t>NOMINA JORNALES CORRESP. AL GRUPO 2 DE DIC. 2021</t>
  </si>
  <si>
    <t>PRESTACIONES LABORALESHEREDEROS FALLECIDA</t>
  </si>
  <si>
    <t>NOMINA JORNALEROS CORRESP. AL GRUPO 2  NOV. 2021</t>
  </si>
  <si>
    <t>NOMINA JORNALES CORRESP. AL GRUPO 2 OCT 2021</t>
  </si>
  <si>
    <t xml:space="preserve"> </t>
  </si>
  <si>
    <t>DIF.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</si>
</sst>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??_-;_-@_-"/>
    <numFmt numFmtId="166" formatCode="_-[$€]* #,##0.00_-;\-[$€]* #,##0.00_-;_-[$€]* &quot;-&quot;??_-;_-@_-"/>
    <numFmt numFmtId="167" formatCode="[$-1C0A]d&quot; de &quot;mmmm&quot; de &quot;yyyy;@"/>
    <numFmt numFmtId="168" formatCode="dd/mm/yyyy;@"/>
  </numFmts>
  <fonts count="38"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Tahom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6"/>
      <name val="Arial"/>
      <family val="2"/>
    </font>
    <font>
      <b/>
      <sz val="7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u/>
      <sz val="8"/>
      <name val="Arial"/>
      <family val="2"/>
    </font>
    <font>
      <b/>
      <u/>
      <sz val="8"/>
      <name val="Arial"/>
      <family val="2"/>
    </font>
    <font>
      <sz val="10"/>
      <color indexed="0"/>
      <name val="Arial"/>
      <family val="2"/>
    </font>
    <font>
      <sz val="8"/>
      <color indexed="0"/>
      <name val="Draft 17cpi"/>
    </font>
    <font>
      <b/>
      <sz val="16"/>
      <name val="Arial"/>
      <family val="2"/>
    </font>
    <font>
      <sz val="16"/>
      <name val="Arial"/>
      <family val="2"/>
    </font>
    <font>
      <b/>
      <i/>
      <sz val="16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20"/>
      <name val="Arial"/>
      <family val="2"/>
    </font>
    <font>
      <sz val="12"/>
      <color indexed="0"/>
      <name val="Tahoma"/>
      <family val="2"/>
    </font>
    <font>
      <sz val="12"/>
      <name val="Tahoma"/>
      <family val="2"/>
    </font>
    <font>
      <sz val="20"/>
      <name val="Arial"/>
      <family val="2"/>
    </font>
    <font>
      <b/>
      <sz val="20"/>
      <name val="Tahoma"/>
      <family val="2"/>
    </font>
    <font>
      <b/>
      <i/>
      <sz val="20"/>
      <name val="Arial"/>
      <family val="2"/>
    </font>
    <font>
      <sz val="11"/>
      <color theme="1"/>
      <name val="Calibri"/>
      <family val="2"/>
      <scheme val="minor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Tahoma"/>
      <family val="2"/>
    </font>
    <font>
      <b/>
      <sz val="20"/>
      <color rgb="FFFF0000"/>
      <name val="Arial"/>
      <family val="2"/>
    </font>
    <font>
      <b/>
      <sz val="20"/>
      <color theme="3" tint="0.39997558519241921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53">
    <xf numFmtId="0" fontId="0" fillId="0" borderId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39" fontId="1" fillId="0" borderId="0"/>
    <xf numFmtId="39" fontId="1" fillId="0" borderId="0"/>
  </cellStyleXfs>
  <cellXfs count="360">
    <xf numFmtId="0" fontId="0" fillId="0" borderId="0" xfId="0"/>
    <xf numFmtId="0" fontId="2" fillId="0" borderId="0" xfId="0" applyFont="1" applyFill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Fill="1"/>
    <xf numFmtId="4" fontId="33" fillId="0" borderId="0" xfId="0" quotePrefix="1" applyNumberFormat="1" applyFont="1" applyFill="1" applyBorder="1"/>
    <xf numFmtId="4" fontId="1" fillId="0" borderId="0" xfId="0" applyNumberFormat="1" applyFont="1" applyFill="1"/>
    <xf numFmtId="0" fontId="2" fillId="0" borderId="0" xfId="0" applyFont="1" applyFill="1" applyAlignment="1">
      <alignment horizontal="right"/>
    </xf>
    <xf numFmtId="0" fontId="3" fillId="0" borderId="0" xfId="0" applyFont="1" applyFill="1"/>
    <xf numFmtId="4" fontId="1" fillId="0" borderId="4" xfId="0" quotePrefix="1" applyNumberFormat="1" applyFont="1" applyFill="1" applyBorder="1"/>
    <xf numFmtId="4" fontId="1" fillId="0" borderId="0" xfId="0" applyNumberFormat="1" applyFont="1" applyFill="1" applyBorder="1"/>
    <xf numFmtId="4" fontId="1" fillId="0" borderId="2" xfId="0" quotePrefix="1" applyNumberFormat="1" applyFont="1" applyFill="1" applyBorder="1"/>
    <xf numFmtId="4" fontId="1" fillId="0" borderId="2" xfId="0" applyNumberFormat="1" applyFont="1" applyFill="1" applyBorder="1"/>
    <xf numFmtId="4" fontId="1" fillId="0" borderId="0" xfId="0" quotePrefix="1" applyNumberFormat="1" applyFont="1" applyFill="1" applyBorder="1"/>
    <xf numFmtId="164" fontId="2" fillId="0" borderId="0" xfId="0" applyNumberFormat="1" applyFont="1" applyFill="1"/>
    <xf numFmtId="4" fontId="1" fillId="0" borderId="0" xfId="0" quotePrefix="1" applyNumberFormat="1" applyFont="1" applyFill="1"/>
    <xf numFmtId="4" fontId="2" fillId="0" borderId="0" xfId="0" applyNumberFormat="1" applyFont="1"/>
    <xf numFmtId="0" fontId="2" fillId="0" borderId="0" xfId="0" quotePrefix="1" applyFont="1"/>
    <xf numFmtId="0" fontId="2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164" fontId="9" fillId="0" borderId="0" xfId="2" applyFont="1" applyBorder="1" applyAlignment="1">
      <alignment horizontal="center"/>
    </xf>
    <xf numFmtId="0" fontId="8" fillId="0" borderId="0" xfId="0" applyFont="1" applyAlignment="1">
      <alignment horizontal="centerContinuous"/>
    </xf>
    <xf numFmtId="39" fontId="7" fillId="0" borderId="0" xfId="252" applyFont="1"/>
    <xf numFmtId="39" fontId="1" fillId="0" borderId="0" xfId="252" applyBorder="1" applyAlignment="1">
      <alignment horizontal="right"/>
    </xf>
    <xf numFmtId="39" fontId="1" fillId="0" borderId="0" xfId="252" applyFont="1"/>
    <xf numFmtId="39" fontId="1" fillId="0" borderId="0" xfId="252"/>
    <xf numFmtId="0" fontId="0" fillId="2" borderId="0" xfId="0" applyFill="1"/>
    <xf numFmtId="0" fontId="0" fillId="2" borderId="0" xfId="0" applyFill="1" applyAlignment="1">
      <alignment horizontal="center"/>
    </xf>
    <xf numFmtId="43" fontId="1" fillId="0" borderId="0" xfId="70" applyBorder="1" applyAlignment="1"/>
    <xf numFmtId="39" fontId="1" fillId="0" borderId="0" xfId="252" applyBorder="1" applyAlignment="1">
      <alignment horizontal="center"/>
    </xf>
    <xf numFmtId="39" fontId="1" fillId="0" borderId="2" xfId="252" applyBorder="1"/>
    <xf numFmtId="39" fontId="1" fillId="0" borderId="2" xfId="252" applyFont="1" applyBorder="1"/>
    <xf numFmtId="39" fontId="1" fillId="0" borderId="0" xfId="252" applyBorder="1"/>
    <xf numFmtId="49" fontId="1" fillId="0" borderId="0" xfId="252" applyNumberFormat="1" applyBorder="1" applyAlignment="1"/>
    <xf numFmtId="4" fontId="1" fillId="0" borderId="0" xfId="252" applyNumberFormat="1"/>
    <xf numFmtId="4" fontId="1" fillId="0" borderId="2" xfId="252" applyNumberFormat="1" applyBorder="1"/>
    <xf numFmtId="4" fontId="1" fillId="0" borderId="0" xfId="252" applyNumberFormat="1" applyBorder="1"/>
    <xf numFmtId="49" fontId="1" fillId="0" borderId="0" xfId="252" applyNumberFormat="1" applyBorder="1" applyAlignment="1">
      <alignment horizontal="center"/>
    </xf>
    <xf numFmtId="39" fontId="1" fillId="0" borderId="2" xfId="252" applyBorder="1" applyAlignment="1"/>
    <xf numFmtId="4" fontId="1" fillId="0" borderId="0" xfId="252" applyNumberFormat="1" applyBorder="1" applyAlignment="1">
      <alignment horizontal="center"/>
    </xf>
    <xf numFmtId="49" fontId="1" fillId="0" borderId="2" xfId="252" applyNumberFormat="1" applyBorder="1" applyAlignment="1">
      <alignment horizontal="center"/>
    </xf>
    <xf numFmtId="39" fontId="1" fillId="0" borderId="0" xfId="252" applyBorder="1" applyAlignment="1"/>
    <xf numFmtId="39" fontId="7" fillId="0" borderId="0" xfId="252" applyFont="1" applyBorder="1" applyAlignment="1"/>
    <xf numFmtId="0" fontId="2" fillId="3" borderId="5" xfId="0" applyFont="1" applyFill="1" applyBorder="1" applyAlignment="1"/>
    <xf numFmtId="39" fontId="7" fillId="3" borderId="0" xfId="252" applyFont="1" applyFill="1"/>
    <xf numFmtId="0" fontId="2" fillId="3" borderId="5" xfId="0" applyFont="1" applyFill="1" applyBorder="1"/>
    <xf numFmtId="4" fontId="1" fillId="3" borderId="5" xfId="0" applyNumberFormat="1" applyFont="1" applyFill="1" applyBorder="1" applyAlignment="1"/>
    <xf numFmtId="39" fontId="0" fillId="0" borderId="0" xfId="251" applyFont="1"/>
    <xf numFmtId="0" fontId="0" fillId="4" borderId="0" xfId="0" applyFill="1"/>
    <xf numFmtId="4" fontId="1" fillId="5" borderId="4" xfId="0" quotePrefix="1" applyNumberFormat="1" applyFont="1" applyFill="1" applyBorder="1"/>
    <xf numFmtId="0" fontId="3" fillId="6" borderId="0" xfId="0" applyFont="1" applyFill="1"/>
    <xf numFmtId="0" fontId="2" fillId="6" borderId="0" xfId="0" applyFont="1" applyFill="1" applyAlignment="1">
      <alignment horizontal="right"/>
    </xf>
    <xf numFmtId="0" fontId="2" fillId="6" borderId="0" xfId="0" applyFont="1" applyFill="1"/>
    <xf numFmtId="4" fontId="1" fillId="6" borderId="0" xfId="0" applyNumberFormat="1" applyFont="1" applyFill="1"/>
    <xf numFmtId="4" fontId="33" fillId="6" borderId="0" xfId="0" quotePrefix="1" applyNumberFormat="1" applyFont="1" applyFill="1" applyBorder="1"/>
    <xf numFmtId="0" fontId="3" fillId="4" borderId="0" xfId="0" applyFont="1" applyFill="1"/>
    <xf numFmtId="0" fontId="2" fillId="4" borderId="0" xfId="0" applyFont="1" applyFill="1" applyAlignment="1">
      <alignment horizontal="right"/>
    </xf>
    <xf numFmtId="0" fontId="2" fillId="4" borderId="0" xfId="0" applyFont="1" applyFill="1"/>
    <xf numFmtId="4" fontId="1" fillId="4" borderId="0" xfId="0" applyNumberFormat="1" applyFont="1" applyFill="1"/>
    <xf numFmtId="4" fontId="33" fillId="4" borderId="0" xfId="0" quotePrefix="1" applyNumberFormat="1" applyFont="1" applyFill="1" applyBorder="1"/>
    <xf numFmtId="4" fontId="0" fillId="0" borderId="0" xfId="0" quotePrefix="1" applyNumberFormat="1" applyFont="1" applyFill="1" applyBorder="1"/>
    <xf numFmtId="39" fontId="0" fillId="0" borderId="0" xfId="252" applyFont="1"/>
    <xf numFmtId="4" fontId="7" fillId="0" borderId="2" xfId="0" applyNumberFormat="1" applyFont="1" applyFill="1" applyBorder="1"/>
    <xf numFmtId="4" fontId="7" fillId="7" borderId="4" xfId="0" quotePrefix="1" applyNumberFormat="1" applyFont="1" applyFill="1" applyBorder="1"/>
    <xf numFmtId="0" fontId="7" fillId="0" borderId="0" xfId="0" applyFont="1" applyAlignment="1">
      <alignment horizontal="center"/>
    </xf>
    <xf numFmtId="0" fontId="0" fillId="7" borderId="0" xfId="0" applyFill="1"/>
    <xf numFmtId="164" fontId="0" fillId="0" borderId="0" xfId="2" applyFont="1"/>
    <xf numFmtId="43" fontId="0" fillId="0" borderId="0" xfId="0" applyNumberFormat="1"/>
    <xf numFmtId="39" fontId="7" fillId="0" borderId="0" xfId="252" applyFont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4" fontId="2" fillId="0" borderId="2" xfId="0" quotePrefix="1" applyNumberFormat="1" applyFont="1" applyFill="1" applyBorder="1"/>
    <xf numFmtId="0" fontId="12" fillId="0" borderId="7" xfId="0" applyFont="1" applyFill="1" applyBorder="1" applyAlignment="1">
      <alignment horizontal="center"/>
    </xf>
    <xf numFmtId="0" fontId="13" fillId="0" borderId="8" xfId="0" applyFont="1" applyFill="1" applyBorder="1" applyAlignment="1">
      <alignment horizontal="center"/>
    </xf>
    <xf numFmtId="0" fontId="3" fillId="0" borderId="9" xfId="0" applyFont="1" applyFill="1" applyBorder="1"/>
    <xf numFmtId="0" fontId="13" fillId="0" borderId="10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13" fillId="0" borderId="3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14" fontId="14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164" fontId="14" fillId="0" borderId="0" xfId="2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right"/>
    </xf>
    <xf numFmtId="4" fontId="5" fillId="0" borderId="4" xfId="0" applyNumberFormat="1" applyFont="1" applyBorder="1"/>
    <xf numFmtId="4" fontId="1" fillId="0" borderId="4" xfId="0" applyNumberFormat="1" applyFont="1" applyBorder="1"/>
    <xf numFmtId="0" fontId="2" fillId="0" borderId="5" xfId="0" applyFont="1" applyBorder="1"/>
    <xf numFmtId="0" fontId="2" fillId="0" borderId="5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164" fontId="5" fillId="0" borderId="0" xfId="0" applyNumberFormat="1" applyFont="1" applyAlignment="1">
      <alignment horizontal="left"/>
    </xf>
    <xf numFmtId="164" fontId="5" fillId="0" borderId="0" xfId="2" applyFont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0" xfId="0" quotePrefix="1" applyFont="1" applyAlignment="1">
      <alignment horizontal="center"/>
    </xf>
    <xf numFmtId="4" fontId="5" fillId="0" borderId="2" xfId="2" applyNumberFormat="1" applyFont="1" applyBorder="1" applyAlignment="1">
      <alignment horizontal="right"/>
    </xf>
    <xf numFmtId="164" fontId="5" fillId="0" borderId="2" xfId="2" applyFont="1" applyBorder="1" applyAlignment="1">
      <alignment horizontal="center"/>
    </xf>
    <xf numFmtId="0" fontId="1" fillId="0" borderId="0" xfId="0" applyFont="1" applyBorder="1"/>
    <xf numFmtId="164" fontId="5" fillId="0" borderId="12" xfId="2" applyFont="1" applyBorder="1"/>
    <xf numFmtId="164" fontId="2" fillId="0" borderId="0" xfId="2" applyFont="1" applyBorder="1"/>
    <xf numFmtId="43" fontId="2" fillId="0" borderId="0" xfId="0" applyNumberFormat="1" applyFont="1"/>
    <xf numFmtId="43" fontId="1" fillId="4" borderId="0" xfId="70" applyFont="1" applyFill="1"/>
    <xf numFmtId="164" fontId="1" fillId="4" borderId="0" xfId="2" applyFont="1" applyFill="1"/>
    <xf numFmtId="164" fontId="7" fillId="0" borderId="0" xfId="2" applyFont="1" applyBorder="1" applyAlignment="1">
      <alignment horizontal="center"/>
    </xf>
    <xf numFmtId="164" fontId="1" fillId="0" borderId="0" xfId="2" applyFont="1" applyFill="1"/>
    <xf numFmtId="164" fontId="3" fillId="0" borderId="2" xfId="2" applyFont="1" applyFill="1" applyBorder="1" applyAlignment="1">
      <alignment horizontal="center"/>
    </xf>
    <xf numFmtId="164" fontId="13" fillId="0" borderId="10" xfId="2" applyFont="1" applyFill="1" applyBorder="1" applyAlignment="1">
      <alignment horizontal="center"/>
    </xf>
    <xf numFmtId="164" fontId="13" fillId="0" borderId="11" xfId="2" applyFont="1" applyFill="1" applyBorder="1" applyAlignment="1">
      <alignment horizontal="center"/>
    </xf>
    <xf numFmtId="164" fontId="13" fillId="0" borderId="0" xfId="2" applyFont="1" applyFill="1" applyBorder="1" applyAlignment="1">
      <alignment horizontal="center"/>
    </xf>
    <xf numFmtId="164" fontId="2" fillId="0" borderId="0" xfId="2" applyFont="1"/>
    <xf numFmtId="164" fontId="2" fillId="0" borderId="5" xfId="2" applyFont="1" applyBorder="1" applyAlignment="1">
      <alignment horizontal="center"/>
    </xf>
    <xf numFmtId="164" fontId="1" fillId="4" borderId="0" xfId="2" applyFont="1" applyFill="1"/>
    <xf numFmtId="164" fontId="1" fillId="7" borderId="0" xfId="2" applyFont="1" applyFill="1"/>
    <xf numFmtId="164" fontId="7" fillId="0" borderId="4" xfId="2" applyFont="1" applyBorder="1"/>
    <xf numFmtId="4" fontId="7" fillId="0" borderId="0" xfId="0" applyNumberFormat="1" applyFont="1" applyFill="1" applyBorder="1"/>
    <xf numFmtId="164" fontId="1" fillId="4" borderId="0" xfId="2" applyFont="1" applyFill="1"/>
    <xf numFmtId="4" fontId="7" fillId="8" borderId="4" xfId="0" quotePrefix="1" applyNumberFormat="1" applyFont="1" applyFill="1" applyBorder="1"/>
    <xf numFmtId="43" fontId="19" fillId="0" borderId="0" xfId="88" applyFont="1" applyAlignment="1" applyProtection="1">
      <alignment horizontal="right" vertical="top"/>
      <protection locked="0"/>
    </xf>
    <xf numFmtId="4" fontId="1" fillId="4" borderId="4" xfId="0" quotePrefix="1" applyNumberFormat="1" applyFont="1" applyFill="1" applyBorder="1"/>
    <xf numFmtId="0" fontId="0" fillId="9" borderId="0" xfId="0" applyFill="1"/>
    <xf numFmtId="0" fontId="6" fillId="9" borderId="0" xfId="0" applyFont="1" applyFill="1" applyBorder="1" applyAlignment="1">
      <alignment horizontal="center"/>
    </xf>
    <xf numFmtId="4" fontId="1" fillId="4" borderId="0" xfId="0" quotePrefix="1" applyNumberFormat="1" applyFont="1" applyFill="1" applyBorder="1"/>
    <xf numFmtId="0" fontId="0" fillId="5" borderId="0" xfId="0" applyFill="1"/>
    <xf numFmtId="0" fontId="6" fillId="5" borderId="0" xfId="0" applyFont="1" applyFill="1" applyBorder="1" applyAlignment="1">
      <alignment horizontal="center"/>
    </xf>
    <xf numFmtId="0" fontId="7" fillId="0" borderId="0" xfId="0" applyFont="1"/>
    <xf numFmtId="39" fontId="7" fillId="0" borderId="2" xfId="252" applyFont="1" applyBorder="1"/>
    <xf numFmtId="0" fontId="0" fillId="10" borderId="0" xfId="0" applyFill="1"/>
    <xf numFmtId="39" fontId="1" fillId="4" borderId="0" xfId="252" applyFont="1" applyFill="1"/>
    <xf numFmtId="39" fontId="1" fillId="4" borderId="0" xfId="252" applyFill="1"/>
    <xf numFmtId="39" fontId="1" fillId="4" borderId="2" xfId="252" applyFill="1" applyBorder="1" applyAlignment="1"/>
    <xf numFmtId="39" fontId="1" fillId="4" borderId="0" xfId="252" applyFill="1" applyBorder="1" applyAlignment="1"/>
    <xf numFmtId="39" fontId="20" fillId="5" borderId="0" xfId="252" applyFont="1" applyFill="1"/>
    <xf numFmtId="0" fontId="21" fillId="5" borderId="0" xfId="0" applyFont="1" applyFill="1"/>
    <xf numFmtId="0" fontId="22" fillId="5" borderId="0" xfId="0" applyFont="1" applyFill="1" applyBorder="1" applyAlignment="1">
      <alignment horizontal="center"/>
    </xf>
    <xf numFmtId="0" fontId="0" fillId="11" borderId="0" xfId="0" applyFill="1"/>
    <xf numFmtId="39" fontId="20" fillId="11" borderId="0" xfId="252" applyFont="1" applyFill="1"/>
    <xf numFmtId="4" fontId="7" fillId="11" borderId="4" xfId="0" quotePrefix="1" applyNumberFormat="1" applyFont="1" applyFill="1" applyBorder="1"/>
    <xf numFmtId="39" fontId="7" fillId="0" borderId="0" xfId="252" applyFont="1" applyAlignment="1">
      <alignment horizontal="center"/>
    </xf>
    <xf numFmtId="39" fontId="20" fillId="2" borderId="0" xfId="252" applyFont="1" applyFill="1"/>
    <xf numFmtId="39" fontId="7" fillId="2" borderId="0" xfId="252" applyFont="1" applyFill="1"/>
    <xf numFmtId="0" fontId="6" fillId="2" borderId="0" xfId="0" applyFont="1" applyFill="1" applyBorder="1" applyAlignment="1">
      <alignment horizontal="center"/>
    </xf>
    <xf numFmtId="167" fontId="20" fillId="2" borderId="2" xfId="0" applyNumberFormat="1" applyFont="1" applyFill="1" applyBorder="1" applyAlignment="1">
      <alignment horizontal="center"/>
    </xf>
    <xf numFmtId="4" fontId="1" fillId="2" borderId="4" xfId="0" quotePrefix="1" applyNumberFormat="1" applyFont="1" applyFill="1" applyBorder="1"/>
    <xf numFmtId="4" fontId="1" fillId="12" borderId="4" xfId="0" quotePrefix="1" applyNumberFormat="1" applyFont="1" applyFill="1" applyBorder="1"/>
    <xf numFmtId="39" fontId="20" fillId="13" borderId="0" xfId="252" applyFont="1" applyFill="1"/>
    <xf numFmtId="39" fontId="7" fillId="13" borderId="0" xfId="252" applyFont="1" applyFill="1"/>
    <xf numFmtId="0" fontId="0" fillId="13" borderId="0" xfId="0" applyFill="1"/>
    <xf numFmtId="0" fontId="6" fillId="13" borderId="0" xfId="0" applyFont="1" applyFill="1" applyBorder="1" applyAlignment="1">
      <alignment horizontal="center"/>
    </xf>
    <xf numFmtId="0" fontId="0" fillId="13" borderId="0" xfId="0" applyFill="1" applyAlignment="1">
      <alignment horizontal="center"/>
    </xf>
    <xf numFmtId="167" fontId="20" fillId="13" borderId="2" xfId="0" applyNumberFormat="1" applyFont="1" applyFill="1" applyBorder="1" applyAlignment="1">
      <alignment horizontal="center"/>
    </xf>
    <xf numFmtId="39" fontId="20" fillId="13" borderId="0" xfId="252" applyFont="1" applyFill="1" applyAlignment="1"/>
    <xf numFmtId="4" fontId="7" fillId="13" borderId="4" xfId="0" quotePrefix="1" applyNumberFormat="1" applyFont="1" applyFill="1" applyBorder="1"/>
    <xf numFmtId="39" fontId="20" fillId="2" borderId="0" xfId="252" applyFont="1" applyFill="1" applyAlignment="1"/>
    <xf numFmtId="0" fontId="0" fillId="5" borderId="0" xfId="0" applyFill="1" applyAlignment="1">
      <alignment horizontal="center"/>
    </xf>
    <xf numFmtId="167" fontId="20" fillId="5" borderId="2" xfId="0" applyNumberFormat="1" applyFont="1" applyFill="1" applyBorder="1" applyAlignment="1">
      <alignment horizontal="center"/>
    </xf>
    <xf numFmtId="39" fontId="20" fillId="5" borderId="0" xfId="252" applyFont="1" applyFill="1" applyAlignment="1"/>
    <xf numFmtId="4" fontId="7" fillId="5" borderId="4" xfId="0" quotePrefix="1" applyNumberFormat="1" applyFont="1" applyFill="1" applyBorder="1"/>
    <xf numFmtId="4" fontId="7" fillId="3" borderId="5" xfId="0" applyNumberFormat="1" applyFont="1" applyFill="1" applyBorder="1" applyAlignment="1"/>
    <xf numFmtId="39" fontId="20" fillId="7" borderId="0" xfId="252" applyFont="1" applyFill="1"/>
    <xf numFmtId="0" fontId="6" fillId="7" borderId="0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39" fontId="20" fillId="7" borderId="0" xfId="252" applyFont="1" applyFill="1" applyAlignment="1"/>
    <xf numFmtId="167" fontId="20" fillId="7" borderId="2" xfId="0" applyNumberFormat="1" applyFont="1" applyFill="1" applyBorder="1" applyAlignment="1">
      <alignment horizontal="center"/>
    </xf>
    <xf numFmtId="0" fontId="6" fillId="11" borderId="0" xfId="0" applyFont="1" applyFill="1" applyBorder="1" applyAlignment="1">
      <alignment horizontal="center"/>
    </xf>
    <xf numFmtId="0" fontId="0" fillId="11" borderId="0" xfId="0" applyFill="1" applyAlignment="1">
      <alignment horizontal="center"/>
    </xf>
    <xf numFmtId="39" fontId="20" fillId="11" borderId="0" xfId="252" applyFont="1" applyFill="1" applyAlignment="1"/>
    <xf numFmtId="167" fontId="20" fillId="11" borderId="2" xfId="0" applyNumberFormat="1" applyFont="1" applyFill="1" applyBorder="1" applyAlignment="1">
      <alignment horizontal="center"/>
    </xf>
    <xf numFmtId="39" fontId="20" fillId="14" borderId="0" xfId="252" applyFont="1" applyFill="1"/>
    <xf numFmtId="0" fontId="0" fillId="14" borderId="0" xfId="0" applyFill="1"/>
    <xf numFmtId="0" fontId="6" fillId="14" borderId="0" xfId="0" applyFont="1" applyFill="1" applyBorder="1" applyAlignment="1">
      <alignment horizontal="center"/>
    </xf>
    <xf numFmtId="0" fontId="0" fillId="14" borderId="0" xfId="0" applyFill="1" applyAlignment="1">
      <alignment horizontal="center"/>
    </xf>
    <xf numFmtId="39" fontId="20" fillId="14" borderId="0" xfId="252" applyFont="1" applyFill="1" applyAlignment="1"/>
    <xf numFmtId="167" fontId="20" fillId="14" borderId="2" xfId="0" applyNumberFormat="1" applyFont="1" applyFill="1" applyBorder="1" applyAlignment="1">
      <alignment horizontal="center"/>
    </xf>
    <xf numFmtId="4" fontId="7" fillId="14" borderId="4" xfId="0" quotePrefix="1" applyNumberFormat="1" applyFont="1" applyFill="1" applyBorder="1"/>
    <xf numFmtId="39" fontId="10" fillId="9" borderId="0" xfId="252" applyFont="1" applyFill="1"/>
    <xf numFmtId="39" fontId="20" fillId="9" borderId="0" xfId="252" applyFont="1" applyFill="1"/>
    <xf numFmtId="39" fontId="20" fillId="9" borderId="0" xfId="252" applyFont="1" applyFill="1" applyAlignment="1"/>
    <xf numFmtId="167" fontId="20" fillId="9" borderId="2" xfId="0" applyNumberFormat="1" applyFont="1" applyFill="1" applyBorder="1" applyAlignment="1">
      <alignment horizontal="center"/>
    </xf>
    <xf numFmtId="4" fontId="10" fillId="15" borderId="4" xfId="0" quotePrefix="1" applyNumberFormat="1" applyFont="1" applyFill="1" applyBorder="1"/>
    <xf numFmtId="39" fontId="23" fillId="7" borderId="0" xfId="252" applyFont="1" applyFill="1"/>
    <xf numFmtId="39" fontId="23" fillId="7" borderId="0" xfId="252" applyFont="1" applyFill="1" applyAlignment="1"/>
    <xf numFmtId="4" fontId="11" fillId="7" borderId="4" xfId="0" quotePrefix="1" applyNumberFormat="1" applyFont="1" applyFill="1" applyBorder="1"/>
    <xf numFmtId="4" fontId="10" fillId="8" borderId="4" xfId="0" quotePrefix="1" applyNumberFormat="1" applyFont="1" applyFill="1" applyBorder="1"/>
    <xf numFmtId="4" fontId="10" fillId="7" borderId="4" xfId="0" quotePrefix="1" applyNumberFormat="1" applyFont="1" applyFill="1" applyBorder="1"/>
    <xf numFmtId="39" fontId="1" fillId="4" borderId="0" xfId="252" applyFont="1" applyFill="1"/>
    <xf numFmtId="164" fontId="19" fillId="0" borderId="0" xfId="2" applyFont="1" applyAlignment="1" applyProtection="1">
      <alignment horizontal="right" vertical="top"/>
      <protection locked="0"/>
    </xf>
    <xf numFmtId="4" fontId="10" fillId="16" borderId="4" xfId="0" quotePrefix="1" applyNumberFormat="1" applyFont="1" applyFill="1" applyBorder="1"/>
    <xf numFmtId="4" fontId="24" fillId="17" borderId="4" xfId="0" quotePrefix="1" applyNumberFormat="1" applyFont="1" applyFill="1" applyBorder="1"/>
    <xf numFmtId="4" fontId="3" fillId="0" borderId="2" xfId="0" applyNumberFormat="1" applyFont="1" applyFill="1" applyBorder="1" applyAlignment="1">
      <alignment horizontal="center"/>
    </xf>
    <xf numFmtId="4" fontId="5" fillId="0" borderId="0" xfId="0" applyNumberFormat="1" applyFont="1" applyBorder="1"/>
    <xf numFmtId="2" fontId="5" fillId="0" borderId="0" xfId="2" applyNumberFormat="1" applyFont="1" applyAlignment="1">
      <alignment horizontal="center"/>
    </xf>
    <xf numFmtId="0" fontId="15" fillId="0" borderId="0" xfId="0" applyFont="1" applyFill="1" applyBorder="1" applyAlignment="1"/>
    <xf numFmtId="39" fontId="20" fillId="18" borderId="0" xfId="252" applyFont="1" applyFill="1"/>
    <xf numFmtId="0" fontId="21" fillId="18" borderId="0" xfId="0" applyFont="1" applyFill="1"/>
    <xf numFmtId="0" fontId="22" fillId="18" borderId="0" xfId="0" applyFont="1" applyFill="1" applyBorder="1" applyAlignment="1">
      <alignment horizontal="center"/>
    </xf>
    <xf numFmtId="39" fontId="20" fillId="18" borderId="0" xfId="252" applyFont="1" applyFill="1" applyAlignment="1"/>
    <xf numFmtId="167" fontId="20" fillId="18" borderId="2" xfId="0" applyNumberFormat="1" applyFont="1" applyFill="1" applyBorder="1" applyAlignment="1">
      <alignment horizontal="center"/>
    </xf>
    <xf numFmtId="4" fontId="5" fillId="18" borderId="0" xfId="0" applyNumberFormat="1" applyFont="1" applyFill="1" applyBorder="1"/>
    <xf numFmtId="39" fontId="20" fillId="19" borderId="0" xfId="252" applyFont="1" applyFill="1"/>
    <xf numFmtId="0" fontId="21" fillId="19" borderId="0" xfId="0" applyFont="1" applyFill="1"/>
    <xf numFmtId="0" fontId="22" fillId="19" borderId="0" xfId="0" applyFont="1" applyFill="1" applyBorder="1" applyAlignment="1">
      <alignment horizontal="center"/>
    </xf>
    <xf numFmtId="39" fontId="20" fillId="19" borderId="0" xfId="252" applyFont="1" applyFill="1" applyAlignment="1"/>
    <xf numFmtId="164" fontId="7" fillId="0" borderId="0" xfId="2" applyFont="1"/>
    <xf numFmtId="0" fontId="3" fillId="0" borderId="0" xfId="0" applyFont="1" applyFill="1" applyAlignment="1">
      <alignment horizontal="right"/>
    </xf>
    <xf numFmtId="39" fontId="7" fillId="4" borderId="0" xfId="252" applyFont="1" applyFill="1"/>
    <xf numFmtId="0" fontId="11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39" fontId="11" fillId="0" borderId="0" xfId="251" applyFont="1"/>
    <xf numFmtId="0" fontId="11" fillId="0" borderId="0" xfId="0" applyFont="1" applyFill="1" applyAlignment="1">
      <alignment horizontal="right"/>
    </xf>
    <xf numFmtId="0" fontId="11" fillId="0" borderId="0" xfId="0" applyFont="1" applyFill="1"/>
    <xf numFmtId="0" fontId="25" fillId="0" borderId="0" xfId="0" applyFont="1" applyFill="1"/>
    <xf numFmtId="39" fontId="11" fillId="0" borderId="0" xfId="252" applyFont="1"/>
    <xf numFmtId="39" fontId="25" fillId="0" borderId="0" xfId="252" applyFont="1"/>
    <xf numFmtId="0" fontId="25" fillId="0" borderId="0" xfId="0" applyFont="1"/>
    <xf numFmtId="39" fontId="11" fillId="4" borderId="0" xfId="252" applyFont="1" applyFill="1"/>
    <xf numFmtId="0" fontId="25" fillId="3" borderId="5" xfId="0" applyFont="1" applyFill="1" applyBorder="1" applyAlignment="1"/>
    <xf numFmtId="4" fontId="25" fillId="0" borderId="0" xfId="0" quotePrefix="1" applyNumberFormat="1" applyFont="1" applyFill="1"/>
    <xf numFmtId="4" fontId="25" fillId="0" borderId="2" xfId="0" quotePrefix="1" applyNumberFormat="1" applyFont="1" applyFill="1" applyBorder="1"/>
    <xf numFmtId="4" fontId="11" fillId="0" borderId="2" xfId="0" applyNumberFormat="1" applyFont="1" applyFill="1" applyBorder="1"/>
    <xf numFmtId="4" fontId="25" fillId="0" borderId="0" xfId="0" applyNumberFormat="1" applyFont="1" applyFill="1"/>
    <xf numFmtId="4" fontId="25" fillId="0" borderId="0" xfId="0" quotePrefix="1" applyNumberFormat="1" applyFont="1" applyFill="1" applyBorder="1"/>
    <xf numFmtId="164" fontId="25" fillId="0" borderId="0" xfId="0" applyNumberFormat="1" applyFont="1" applyFill="1"/>
    <xf numFmtId="4" fontId="11" fillId="0" borderId="0" xfId="0" applyNumberFormat="1" applyFont="1" applyFill="1" applyBorder="1"/>
    <xf numFmtId="39" fontId="25" fillId="4" borderId="0" xfId="252" applyFont="1" applyFill="1" applyBorder="1" applyAlignment="1"/>
    <xf numFmtId="39" fontId="25" fillId="4" borderId="2" xfId="252" applyFont="1" applyFill="1" applyBorder="1" applyAlignment="1"/>
    <xf numFmtId="4" fontId="11" fillId="19" borderId="4" xfId="0" quotePrefix="1" applyNumberFormat="1" applyFont="1" applyFill="1" applyBorder="1"/>
    <xf numFmtId="4" fontId="25" fillId="3" borderId="5" xfId="0" applyNumberFormat="1" applyFont="1" applyFill="1" applyBorder="1" applyAlignment="1"/>
    <xf numFmtId="4" fontId="25" fillId="4" borderId="4" xfId="0" quotePrefix="1" applyNumberFormat="1" applyFont="1" applyFill="1" applyBorder="1"/>
    <xf numFmtId="4" fontId="25" fillId="0" borderId="2" xfId="0" applyNumberFormat="1" applyFont="1" applyFill="1" applyBorder="1"/>
    <xf numFmtId="4" fontId="25" fillId="0" borderId="0" xfId="0" applyNumberFormat="1" applyFont="1" applyFill="1" applyBorder="1"/>
    <xf numFmtId="4" fontId="25" fillId="8" borderId="4" xfId="0" quotePrefix="1" applyNumberFormat="1" applyFont="1" applyFill="1" applyBorder="1"/>
    <xf numFmtId="4" fontId="34" fillId="0" borderId="0" xfId="0" quotePrefix="1" applyNumberFormat="1" applyFont="1" applyFill="1" applyBorder="1"/>
    <xf numFmtId="43" fontId="25" fillId="0" borderId="0" xfId="70" applyFont="1" applyBorder="1" applyAlignment="1"/>
    <xf numFmtId="39" fontId="25" fillId="0" borderId="0" xfId="252" applyFont="1" applyBorder="1" applyAlignment="1">
      <alignment horizontal="center"/>
    </xf>
    <xf numFmtId="39" fontId="25" fillId="0" borderId="2" xfId="252" applyFont="1" applyBorder="1"/>
    <xf numFmtId="4" fontId="25" fillId="0" borderId="0" xfId="252" applyNumberFormat="1" applyFont="1" applyBorder="1" applyAlignment="1">
      <alignment horizontal="center"/>
    </xf>
    <xf numFmtId="4" fontId="25" fillId="0" borderId="4" xfId="0" quotePrefix="1" applyNumberFormat="1" applyFont="1" applyFill="1" applyBorder="1"/>
    <xf numFmtId="4" fontId="25" fillId="0" borderId="0" xfId="252" applyNumberFormat="1" applyFont="1" applyBorder="1"/>
    <xf numFmtId="4" fontId="25" fillId="0" borderId="0" xfId="252" applyNumberFormat="1" applyFont="1"/>
    <xf numFmtId="167" fontId="26" fillId="19" borderId="2" xfId="0" applyNumberFormat="1" applyFont="1" applyFill="1" applyBorder="1" applyAlignment="1">
      <alignment horizontal="center"/>
    </xf>
    <xf numFmtId="0" fontId="14" fillId="4" borderId="0" xfId="0" applyFont="1" applyFill="1" applyBorder="1" applyAlignment="1"/>
    <xf numFmtId="4" fontId="25" fillId="4" borderId="0" xfId="0" applyNumberFormat="1" applyFont="1" applyFill="1" applyBorder="1"/>
    <xf numFmtId="4" fontId="25" fillId="0" borderId="0" xfId="0" applyNumberFormat="1" applyFont="1" applyBorder="1"/>
    <xf numFmtId="4" fontId="25" fillId="0" borderId="4" xfId="0" applyNumberFormat="1" applyFont="1" applyBorder="1"/>
    <xf numFmtId="167" fontId="26" fillId="7" borderId="2" xfId="0" applyNumberFormat="1" applyFont="1" applyFill="1" applyBorder="1" applyAlignment="1">
      <alignment horizontal="center"/>
    </xf>
    <xf numFmtId="164" fontId="1" fillId="8" borderId="0" xfId="2" applyFont="1" applyFill="1"/>
    <xf numFmtId="164" fontId="7" fillId="8" borderId="0" xfId="2" applyFont="1" applyFill="1"/>
    <xf numFmtId="164" fontId="7" fillId="7" borderId="0" xfId="2" applyFont="1" applyFill="1"/>
    <xf numFmtId="168" fontId="1" fillId="4" borderId="0" xfId="2" applyNumberFormat="1" applyFont="1" applyFill="1"/>
    <xf numFmtId="168" fontId="0" fillId="0" borderId="0" xfId="2" applyNumberFormat="1" applyFont="1"/>
    <xf numFmtId="168" fontId="10" fillId="0" borderId="0" xfId="2" applyNumberFormat="1" applyFont="1" applyAlignment="1"/>
    <xf numFmtId="168" fontId="1" fillId="10" borderId="0" xfId="2" applyNumberFormat="1" applyFont="1" applyFill="1"/>
    <xf numFmtId="168" fontId="1" fillId="11" borderId="0" xfId="2" applyNumberFormat="1" applyFont="1" applyFill="1"/>
    <xf numFmtId="4" fontId="0" fillId="0" borderId="0" xfId="0" applyNumberFormat="1" applyFont="1" applyFill="1"/>
    <xf numFmtId="168" fontId="0" fillId="0" borderId="0" xfId="2" applyNumberFormat="1" applyFont="1" applyAlignment="1">
      <alignment wrapText="1"/>
    </xf>
    <xf numFmtId="164" fontId="0" fillId="0" borderId="0" xfId="2" applyFont="1" applyAlignment="1">
      <alignment wrapText="1"/>
    </xf>
    <xf numFmtId="164" fontId="7" fillId="0" borderId="0" xfId="2" applyFont="1" applyFill="1" applyBorder="1" applyAlignment="1">
      <alignment horizontal="center" wrapText="1"/>
    </xf>
    <xf numFmtId="4" fontId="0" fillId="0" borderId="0" xfId="0" applyNumberFormat="1" applyFont="1" applyFill="1" applyAlignment="1">
      <alignment wrapText="1"/>
    </xf>
    <xf numFmtId="0" fontId="7" fillId="0" borderId="0" xfId="0" applyFont="1" applyFill="1" applyBorder="1" applyAlignment="1">
      <alignment horizontal="center" wrapText="1"/>
    </xf>
    <xf numFmtId="0" fontId="0" fillId="0" borderId="0" xfId="0" applyFont="1" applyAlignment="1">
      <alignment wrapText="1"/>
    </xf>
    <xf numFmtId="4" fontId="7" fillId="0" borderId="0" xfId="0" applyNumberFormat="1" applyFont="1" applyFill="1" applyBorder="1" applyAlignment="1">
      <alignment horizontal="center" wrapText="1"/>
    </xf>
    <xf numFmtId="14" fontId="7" fillId="0" borderId="0" xfId="0" applyNumberFormat="1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center" wrapText="1"/>
    </xf>
    <xf numFmtId="4" fontId="10" fillId="0" borderId="5" xfId="0" applyNumberFormat="1" applyFont="1" applyFill="1" applyBorder="1"/>
    <xf numFmtId="14" fontId="25" fillId="4" borderId="0" xfId="0" applyNumberFormat="1" applyFont="1" applyFill="1" applyBorder="1" applyAlignment="1">
      <alignment horizontal="center" wrapText="1"/>
    </xf>
    <xf numFmtId="0" fontId="27" fillId="4" borderId="0" xfId="202" applyFont="1" applyFill="1" applyAlignment="1" applyProtection="1">
      <alignment horizontal="left" vertical="top" wrapText="1"/>
      <protection locked="0"/>
    </xf>
    <xf numFmtId="0" fontId="28" fillId="0" borderId="0" xfId="202" applyFont="1" applyAlignment="1" applyProtection="1">
      <alignment horizontal="left" vertical="top" wrapText="1"/>
      <protection locked="0"/>
    </xf>
    <xf numFmtId="43" fontId="27" fillId="0" borderId="0" xfId="88" applyFont="1" applyAlignment="1" applyProtection="1">
      <alignment horizontal="right" vertical="top" wrapText="1"/>
      <protection locked="0"/>
    </xf>
    <xf numFmtId="39" fontId="10" fillId="0" borderId="0" xfId="252" applyFont="1" applyAlignment="1"/>
    <xf numFmtId="39" fontId="2" fillId="0" borderId="0" xfId="252" applyFont="1" applyAlignment="1"/>
    <xf numFmtId="39" fontId="7" fillId="0" borderId="0" xfId="252" applyFont="1" applyAlignment="1"/>
    <xf numFmtId="43" fontId="35" fillId="0" borderId="0" xfId="88" applyFont="1" applyAlignment="1" applyProtection="1">
      <alignment horizontal="right" vertical="top" wrapText="1"/>
      <protection locked="0"/>
    </xf>
    <xf numFmtId="0" fontId="29" fillId="0" borderId="0" xfId="0" applyFont="1"/>
    <xf numFmtId="0" fontId="26" fillId="0" borderId="0" xfId="0" applyFont="1" applyAlignment="1">
      <alignment horizontal="centerContinuous"/>
    </xf>
    <xf numFmtId="0" fontId="29" fillId="0" borderId="0" xfId="0" applyFont="1" applyAlignment="1">
      <alignment horizontal="centerContinuous"/>
    </xf>
    <xf numFmtId="164" fontId="30" fillId="0" borderId="0" xfId="2" applyFont="1" applyBorder="1" applyAlignment="1">
      <alignment horizontal="center"/>
    </xf>
    <xf numFmtId="0" fontId="29" fillId="0" borderId="0" xfId="0" applyFont="1" applyAlignment="1">
      <alignment horizontal="center"/>
    </xf>
    <xf numFmtId="39" fontId="26" fillId="7" borderId="0" xfId="252" applyFont="1" applyFill="1"/>
    <xf numFmtId="0" fontId="29" fillId="7" borderId="0" xfId="0" applyFont="1" applyFill="1"/>
    <xf numFmtId="0" fontId="31" fillId="7" borderId="0" xfId="0" applyFont="1" applyFill="1" applyBorder="1" applyAlignment="1">
      <alignment horizontal="center"/>
    </xf>
    <xf numFmtId="0" fontId="26" fillId="0" borderId="0" xfId="0" applyFont="1" applyAlignment="1">
      <alignment horizontal="center"/>
    </xf>
    <xf numFmtId="39" fontId="26" fillId="7" borderId="0" xfId="252" applyFont="1" applyFill="1" applyAlignment="1"/>
    <xf numFmtId="0" fontId="26" fillId="0" borderId="0" xfId="0" applyFont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29" fillId="0" borderId="0" xfId="0" applyFont="1" applyAlignment="1">
      <alignment horizontal="right"/>
    </xf>
    <xf numFmtId="0" fontId="29" fillId="0" borderId="0" xfId="0" quotePrefix="1" applyFont="1"/>
    <xf numFmtId="4" fontId="29" fillId="0" borderId="0" xfId="0" applyNumberFormat="1" applyFont="1"/>
    <xf numFmtId="39" fontId="29" fillId="0" borderId="0" xfId="251" applyFont="1"/>
    <xf numFmtId="0" fontId="29" fillId="0" borderId="0" xfId="0" applyFont="1" applyFill="1" applyAlignment="1">
      <alignment horizontal="right"/>
    </xf>
    <xf numFmtId="0" fontId="29" fillId="0" borderId="0" xfId="0" applyFont="1" applyFill="1"/>
    <xf numFmtId="4" fontId="29" fillId="0" borderId="0" xfId="0" quotePrefix="1" applyNumberFormat="1" applyFont="1" applyFill="1"/>
    <xf numFmtId="0" fontId="26" fillId="0" borderId="0" xfId="0" applyFont="1" applyFill="1"/>
    <xf numFmtId="4" fontId="29" fillId="0" borderId="2" xfId="0" quotePrefix="1" applyNumberFormat="1" applyFont="1" applyFill="1" applyBorder="1"/>
    <xf numFmtId="4" fontId="26" fillId="0" borderId="2" xfId="0" applyNumberFormat="1" applyFont="1" applyFill="1" applyBorder="1"/>
    <xf numFmtId="4" fontId="29" fillId="0" borderId="0" xfId="0" applyNumberFormat="1" applyFont="1" applyFill="1"/>
    <xf numFmtId="4" fontId="29" fillId="0" borderId="0" xfId="0" quotePrefix="1" applyNumberFormat="1" applyFont="1" applyFill="1" applyBorder="1"/>
    <xf numFmtId="39" fontId="26" fillId="0" borderId="0" xfId="252" applyFont="1"/>
    <xf numFmtId="39" fontId="29" fillId="0" borderId="0" xfId="252" applyFont="1"/>
    <xf numFmtId="164" fontId="29" fillId="0" borderId="0" xfId="0" applyNumberFormat="1" applyFont="1" applyFill="1"/>
    <xf numFmtId="4" fontId="26" fillId="0" borderId="0" xfId="0" applyNumberFormat="1" applyFont="1" applyFill="1" applyBorder="1"/>
    <xf numFmtId="39" fontId="26" fillId="4" borderId="0" xfId="252" applyFont="1" applyFill="1"/>
    <xf numFmtId="0" fontId="29" fillId="4" borderId="0" xfId="0" applyFont="1" applyFill="1"/>
    <xf numFmtId="39" fontId="29" fillId="4" borderId="0" xfId="252" applyFont="1" applyFill="1" applyBorder="1" applyAlignment="1"/>
    <xf numFmtId="39" fontId="29" fillId="4" borderId="0" xfId="252" applyFont="1" applyFill="1"/>
    <xf numFmtId="39" fontId="29" fillId="4" borderId="2" xfId="252" applyFont="1" applyFill="1" applyBorder="1" applyAlignment="1"/>
    <xf numFmtId="4" fontId="26" fillId="19" borderId="4" xfId="0" quotePrefix="1" applyNumberFormat="1" applyFont="1" applyFill="1" applyBorder="1"/>
    <xf numFmtId="0" fontId="29" fillId="3" borderId="5" xfId="0" applyFont="1" applyFill="1" applyBorder="1" applyAlignment="1"/>
    <xf numFmtId="39" fontId="26" fillId="3" borderId="0" xfId="252" applyFont="1" applyFill="1"/>
    <xf numFmtId="0" fontId="29" fillId="3" borderId="5" xfId="0" applyFont="1" applyFill="1" applyBorder="1"/>
    <xf numFmtId="4" fontId="29" fillId="3" borderId="5" xfId="0" applyNumberFormat="1" applyFont="1" applyFill="1" applyBorder="1" applyAlignment="1"/>
    <xf numFmtId="4" fontId="29" fillId="4" borderId="4" xfId="0" quotePrefix="1" applyNumberFormat="1" applyFont="1" applyFill="1" applyBorder="1"/>
    <xf numFmtId="4" fontId="29" fillId="0" borderId="2" xfId="0" applyNumberFormat="1" applyFont="1" applyFill="1" applyBorder="1"/>
    <xf numFmtId="4" fontId="29" fillId="0" borderId="0" xfId="0" applyNumberFormat="1" applyFont="1" applyFill="1" applyBorder="1"/>
    <xf numFmtId="4" fontId="29" fillId="8" borderId="4" xfId="0" quotePrefix="1" applyNumberFormat="1" applyFont="1" applyFill="1" applyBorder="1"/>
    <xf numFmtId="4" fontId="36" fillId="0" borderId="0" xfId="0" quotePrefix="1" applyNumberFormat="1" applyFont="1" applyFill="1" applyBorder="1"/>
    <xf numFmtId="43" fontId="29" fillId="0" borderId="0" xfId="70" applyFont="1" applyBorder="1" applyAlignment="1"/>
    <xf numFmtId="39" fontId="29" fillId="0" borderId="0" xfId="252" applyFont="1" applyBorder="1" applyAlignment="1">
      <alignment horizontal="center"/>
    </xf>
    <xf numFmtId="39" fontId="29" fillId="0" borderId="2" xfId="252" applyFont="1" applyBorder="1"/>
    <xf numFmtId="4" fontId="29" fillId="0" borderId="0" xfId="252" applyNumberFormat="1" applyFont="1" applyBorder="1" applyAlignment="1">
      <alignment horizontal="center"/>
    </xf>
    <xf numFmtId="4" fontId="29" fillId="0" borderId="4" xfId="0" quotePrefix="1" applyNumberFormat="1" applyFont="1" applyFill="1" applyBorder="1"/>
    <xf numFmtId="0" fontId="26" fillId="0" borderId="0" xfId="0" applyFont="1" applyFill="1" applyAlignment="1">
      <alignment horizontal="right"/>
    </xf>
    <xf numFmtId="4" fontId="29" fillId="0" borderId="0" xfId="252" applyNumberFormat="1" applyFont="1" applyBorder="1"/>
    <xf numFmtId="4" fontId="29" fillId="0" borderId="0" xfId="252" applyNumberFormat="1" applyFont="1"/>
    <xf numFmtId="4" fontId="26" fillId="0" borderId="0" xfId="0" applyNumberFormat="1" applyFont="1" applyFill="1"/>
    <xf numFmtId="4" fontId="37" fillId="0" borderId="0" xfId="0" quotePrefix="1" applyNumberFormat="1" applyFont="1" applyFill="1" applyBorder="1"/>
    <xf numFmtId="39" fontId="29" fillId="0" borderId="0" xfId="252" applyFont="1" applyBorder="1"/>
    <xf numFmtId="39" fontId="26" fillId="0" borderId="0" xfId="252" applyFont="1" applyBorder="1" applyAlignment="1"/>
    <xf numFmtId="39" fontId="29" fillId="0" borderId="0" xfId="252" applyFont="1" applyBorder="1" applyAlignment="1"/>
    <xf numFmtId="39" fontId="26" fillId="0" borderId="0" xfId="252" applyFont="1" applyBorder="1" applyAlignment="1">
      <alignment horizontal="center"/>
    </xf>
    <xf numFmtId="164" fontId="26" fillId="0" borderId="0" xfId="2" applyFont="1" applyBorder="1" applyAlignment="1">
      <alignment horizontal="center"/>
    </xf>
    <xf numFmtId="43" fontId="26" fillId="0" borderId="0" xfId="0" applyNumberFormat="1" applyFont="1"/>
    <xf numFmtId="164" fontId="29" fillId="0" borderId="0" xfId="2" applyFont="1"/>
    <xf numFmtId="39" fontId="26" fillId="0" borderId="2" xfId="252" applyFont="1" applyBorder="1"/>
    <xf numFmtId="39" fontId="7" fillId="0" borderId="0" xfId="252" applyFont="1" applyAlignment="1">
      <alignment horizontal="center"/>
    </xf>
    <xf numFmtId="4" fontId="1" fillId="0" borderId="0" xfId="252" applyNumberFormat="1" applyBorder="1" applyAlignment="1">
      <alignment horizontal="right"/>
    </xf>
    <xf numFmtId="39" fontId="7" fillId="0" borderId="9" xfId="252" applyFont="1" applyBorder="1" applyAlignment="1">
      <alignment horizontal="center"/>
    </xf>
    <xf numFmtId="39" fontId="10" fillId="0" borderId="0" xfId="252" applyFont="1" applyAlignment="1">
      <alignment horizontal="center"/>
    </xf>
    <xf numFmtId="39" fontId="2" fillId="0" borderId="0" xfId="252" applyFont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4" fontId="25" fillId="0" borderId="0" xfId="252" applyNumberFormat="1" applyFont="1" applyBorder="1" applyAlignment="1">
      <alignment horizontal="right"/>
    </xf>
    <xf numFmtId="39" fontId="25" fillId="0" borderId="5" xfId="252" applyFont="1" applyBorder="1" applyAlignment="1">
      <alignment horizontal="right"/>
    </xf>
    <xf numFmtId="0" fontId="11" fillId="0" borderId="2" xfId="0" applyFont="1" applyFill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39" fontId="7" fillId="0" borderId="0" xfId="252" applyFont="1" applyBorder="1" applyAlignment="1">
      <alignment horizontal="center"/>
    </xf>
    <xf numFmtId="39" fontId="7" fillId="20" borderId="0" xfId="251" applyFont="1" applyFill="1" applyAlignment="1">
      <alignment horizontal="center"/>
    </xf>
    <xf numFmtId="39" fontId="1" fillId="0" borderId="5" xfId="252" applyBorder="1" applyAlignment="1">
      <alignment horizontal="right"/>
    </xf>
    <xf numFmtId="39" fontId="1" fillId="0" borderId="0" xfId="252" applyBorder="1" applyAlignment="1">
      <alignment horizontal="right"/>
    </xf>
    <xf numFmtId="39" fontId="26" fillId="0" borderId="0" xfId="252" applyFont="1" applyAlignment="1">
      <alignment horizontal="center"/>
    </xf>
    <xf numFmtId="39" fontId="29" fillId="0" borderId="0" xfId="252" applyFont="1" applyAlignment="1">
      <alignment horizontal="center"/>
    </xf>
    <xf numFmtId="4" fontId="29" fillId="0" borderId="0" xfId="252" applyNumberFormat="1" applyFont="1" applyBorder="1" applyAlignment="1">
      <alignment horizontal="right"/>
    </xf>
    <xf numFmtId="39" fontId="29" fillId="0" borderId="5" xfId="252" applyFont="1" applyBorder="1" applyAlignment="1">
      <alignment horizontal="right"/>
    </xf>
    <xf numFmtId="39" fontId="26" fillId="0" borderId="9" xfId="252" applyFont="1" applyBorder="1" applyAlignment="1">
      <alignment horizontal="center"/>
    </xf>
    <xf numFmtId="39" fontId="26" fillId="0" borderId="0" xfId="252" applyFont="1" applyBorder="1" applyAlignment="1">
      <alignment horizontal="center"/>
    </xf>
  </cellXfs>
  <cellStyles count="253">
    <cellStyle name="Euro" xfId="1"/>
    <cellStyle name="Millares" xfId="2" builtinId="3"/>
    <cellStyle name="Millares 10" xfId="3"/>
    <cellStyle name="Millares 10 10" xfId="4"/>
    <cellStyle name="Millares 10 11" xfId="5"/>
    <cellStyle name="Millares 10 12" xfId="6"/>
    <cellStyle name="Millares 10 13" xfId="7"/>
    <cellStyle name="Millares 10 14" xfId="8"/>
    <cellStyle name="Millares 10 15" xfId="9"/>
    <cellStyle name="Millares 10 16" xfId="10"/>
    <cellStyle name="Millares 10 17" xfId="11"/>
    <cellStyle name="Millares 10 18" xfId="12"/>
    <cellStyle name="Millares 10 19" xfId="13"/>
    <cellStyle name="Millares 10 2" xfId="14"/>
    <cellStyle name="Millares 10 2 10" xfId="15"/>
    <cellStyle name="Millares 10 2 11" xfId="16"/>
    <cellStyle name="Millares 10 2 12" xfId="17"/>
    <cellStyle name="Millares 10 2 13" xfId="18"/>
    <cellStyle name="Millares 10 2 14" xfId="19"/>
    <cellStyle name="Millares 10 2 15" xfId="20"/>
    <cellStyle name="Millares 10 2 2" xfId="21"/>
    <cellStyle name="Millares 10 2 3" xfId="22"/>
    <cellStyle name="Millares 10 2 4" xfId="23"/>
    <cellStyle name="Millares 10 2 5" xfId="24"/>
    <cellStyle name="Millares 10 2 6" xfId="25"/>
    <cellStyle name="Millares 10 2 7" xfId="26"/>
    <cellStyle name="Millares 10 2 8" xfId="27"/>
    <cellStyle name="Millares 10 2 9" xfId="28"/>
    <cellStyle name="Millares 10 20" xfId="29"/>
    <cellStyle name="Millares 10 21" xfId="30"/>
    <cellStyle name="Millares 10 3" xfId="31"/>
    <cellStyle name="Millares 10 4" xfId="32"/>
    <cellStyle name="Millares 10 5" xfId="33"/>
    <cellStyle name="Millares 10 6" xfId="34"/>
    <cellStyle name="Millares 10 7" xfId="35"/>
    <cellStyle name="Millares 10 8" xfId="36"/>
    <cellStyle name="Millares 10 9" xfId="37"/>
    <cellStyle name="Millares 12" xfId="38"/>
    <cellStyle name="Millares 12 10" xfId="39"/>
    <cellStyle name="Millares 12 11" xfId="40"/>
    <cellStyle name="Millares 12 12" xfId="41"/>
    <cellStyle name="Millares 12 13" xfId="42"/>
    <cellStyle name="Millares 12 14" xfId="43"/>
    <cellStyle name="Millares 12 15" xfId="44"/>
    <cellStyle name="Millares 12 2" xfId="45"/>
    <cellStyle name="Millares 12 3" xfId="46"/>
    <cellStyle name="Millares 12 4" xfId="47"/>
    <cellStyle name="Millares 12 5" xfId="48"/>
    <cellStyle name="Millares 12 6" xfId="49"/>
    <cellStyle name="Millares 12 7" xfId="50"/>
    <cellStyle name="Millares 12 8" xfId="51"/>
    <cellStyle name="Millares 12 9" xfId="52"/>
    <cellStyle name="Millares 13" xfId="53"/>
    <cellStyle name="Millares 14" xfId="54"/>
    <cellStyle name="Millares 17" xfId="55"/>
    <cellStyle name="Millares 17 10" xfId="56"/>
    <cellStyle name="Millares 17 11" xfId="57"/>
    <cellStyle name="Millares 17 12" xfId="58"/>
    <cellStyle name="Millares 17 13" xfId="59"/>
    <cellStyle name="Millares 17 14" xfId="60"/>
    <cellStyle name="Millares 17 15" xfId="61"/>
    <cellStyle name="Millares 17 2" xfId="62"/>
    <cellStyle name="Millares 17 3" xfId="63"/>
    <cellStyle name="Millares 17 4" xfId="64"/>
    <cellStyle name="Millares 17 5" xfId="65"/>
    <cellStyle name="Millares 17 6" xfId="66"/>
    <cellStyle name="Millares 17 7" xfId="67"/>
    <cellStyle name="Millares 17 8" xfId="68"/>
    <cellStyle name="Millares 17 9" xfId="69"/>
    <cellStyle name="Millares 19" xfId="70"/>
    <cellStyle name="Millares 2" xfId="71"/>
    <cellStyle name="Millares 2 10" xfId="72"/>
    <cellStyle name="Millares 2 11" xfId="73"/>
    <cellStyle name="Millares 2 12" xfId="74"/>
    <cellStyle name="Millares 2 13" xfId="75"/>
    <cellStyle name="Millares 2 14" xfId="76"/>
    <cellStyle name="Millares 2 15" xfId="77"/>
    <cellStyle name="Millares 2 16" xfId="78"/>
    <cellStyle name="Millares 2 2" xfId="79"/>
    <cellStyle name="Millares 2 3" xfId="80"/>
    <cellStyle name="Millares 2 4" xfId="81"/>
    <cellStyle name="Millares 2 5" xfId="82"/>
    <cellStyle name="Millares 2 6" xfId="83"/>
    <cellStyle name="Millares 2 7" xfId="84"/>
    <cellStyle name="Millares 2 8" xfId="85"/>
    <cellStyle name="Millares 2 9" xfId="86"/>
    <cellStyle name="Millares 22" xfId="87"/>
    <cellStyle name="Millares 3" xfId="88"/>
    <cellStyle name="Millares 3 10" xfId="89"/>
    <cellStyle name="Millares 3 11" xfId="90"/>
    <cellStyle name="Millares 3 12" xfId="91"/>
    <cellStyle name="Millares 3 13" xfId="92"/>
    <cellStyle name="Millares 3 14" xfId="93"/>
    <cellStyle name="Millares 3 15" xfId="94"/>
    <cellStyle name="Millares 3 16" xfId="95"/>
    <cellStyle name="Millares 3 17" xfId="96"/>
    <cellStyle name="Millares 3 18" xfId="97"/>
    <cellStyle name="Millares 3 19" xfId="98"/>
    <cellStyle name="Millares 3 2" xfId="99"/>
    <cellStyle name="Millares 3 20" xfId="100"/>
    <cellStyle name="Millares 3 21" xfId="101"/>
    <cellStyle name="Millares 3 3" xfId="102"/>
    <cellStyle name="Millares 3 4" xfId="103"/>
    <cellStyle name="Millares 3 5" xfId="104"/>
    <cellStyle name="Millares 3 6" xfId="105"/>
    <cellStyle name="Millares 3 7" xfId="106"/>
    <cellStyle name="Millares 3 8" xfId="107"/>
    <cellStyle name="Millares 3 9" xfId="108"/>
    <cellStyle name="Millares 4" xfId="109"/>
    <cellStyle name="Millares 4 10" xfId="110"/>
    <cellStyle name="Millares 4 11" xfId="111"/>
    <cellStyle name="Millares 4 12" xfId="112"/>
    <cellStyle name="Millares 4 13" xfId="113"/>
    <cellStyle name="Millares 4 14" xfId="114"/>
    <cellStyle name="Millares 4 15" xfId="115"/>
    <cellStyle name="Millares 4 2" xfId="116"/>
    <cellStyle name="Millares 4 3" xfId="117"/>
    <cellStyle name="Millares 4 4" xfId="118"/>
    <cellStyle name="Millares 4 5" xfId="119"/>
    <cellStyle name="Millares 4 6" xfId="120"/>
    <cellStyle name="Millares 4 7" xfId="121"/>
    <cellStyle name="Millares 4 8" xfId="122"/>
    <cellStyle name="Millares 4 9" xfId="123"/>
    <cellStyle name="Millares 5" xfId="124"/>
    <cellStyle name="Millares 5 2" xfId="125"/>
    <cellStyle name="Millares 5 3" xfId="126"/>
    <cellStyle name="Millares 5 4" xfId="127"/>
    <cellStyle name="Millares 5 5" xfId="128"/>
    <cellStyle name="Millares 5 6" xfId="129"/>
    <cellStyle name="Millares 5 7" xfId="130"/>
    <cellStyle name="Millares 5 8" xfId="131"/>
    <cellStyle name="Millares 6" xfId="132"/>
    <cellStyle name="Millares 6 10" xfId="133"/>
    <cellStyle name="Millares 6 11" xfId="134"/>
    <cellStyle name="Millares 6 12" xfId="135"/>
    <cellStyle name="Millares 6 13" xfId="136"/>
    <cellStyle name="Millares 6 14" xfId="137"/>
    <cellStyle name="Millares 6 15" xfId="138"/>
    <cellStyle name="Millares 6 16" xfId="139"/>
    <cellStyle name="Millares 6 17" xfId="140"/>
    <cellStyle name="Millares 6 18" xfId="141"/>
    <cellStyle name="Millares 6 19" xfId="142"/>
    <cellStyle name="Millares 6 2" xfId="143"/>
    <cellStyle name="Millares 6 2 10" xfId="144"/>
    <cellStyle name="Millares 6 2 11" xfId="145"/>
    <cellStyle name="Millares 6 2 12" xfId="146"/>
    <cellStyle name="Millares 6 2 13" xfId="147"/>
    <cellStyle name="Millares 6 2 14" xfId="148"/>
    <cellStyle name="Millares 6 2 15" xfId="149"/>
    <cellStyle name="Millares 6 2 2" xfId="150"/>
    <cellStyle name="Millares 6 2 3" xfId="151"/>
    <cellStyle name="Millares 6 2 4" xfId="152"/>
    <cellStyle name="Millares 6 2 5" xfId="153"/>
    <cellStyle name="Millares 6 2 6" xfId="154"/>
    <cellStyle name="Millares 6 2 7" xfId="155"/>
    <cellStyle name="Millares 6 2 8" xfId="156"/>
    <cellStyle name="Millares 6 2 9" xfId="157"/>
    <cellStyle name="Millares 6 20" xfId="158"/>
    <cellStyle name="Millares 6 21" xfId="159"/>
    <cellStyle name="Millares 6 3" xfId="160"/>
    <cellStyle name="Millares 6 4" xfId="161"/>
    <cellStyle name="Millares 6 5" xfId="162"/>
    <cellStyle name="Millares 6 6" xfId="163"/>
    <cellStyle name="Millares 6 7" xfId="164"/>
    <cellStyle name="Millares 6 8" xfId="165"/>
    <cellStyle name="Millares 6 9" xfId="166"/>
    <cellStyle name="Millares 7" xfId="167"/>
    <cellStyle name="Millares 7 2" xfId="168"/>
    <cellStyle name="Millares 7 3" xfId="169"/>
    <cellStyle name="Millares 7 4" xfId="170"/>
    <cellStyle name="Millares 7 5" xfId="171"/>
    <cellStyle name="Millares 7 6" xfId="172"/>
    <cellStyle name="Millares 7 7" xfId="173"/>
    <cellStyle name="Millares 7 8" xfId="174"/>
    <cellStyle name="Millares 8 10" xfId="175"/>
    <cellStyle name="Millares 8 11" xfId="176"/>
    <cellStyle name="Millares 8 12" xfId="177"/>
    <cellStyle name="Millares 8 13" xfId="178"/>
    <cellStyle name="Millares 8 14" xfId="179"/>
    <cellStyle name="Millares 8 15" xfId="180"/>
    <cellStyle name="Millares 8 2" xfId="181"/>
    <cellStyle name="Millares 8 3" xfId="182"/>
    <cellStyle name="Millares 8 4" xfId="183"/>
    <cellStyle name="Millares 8 5" xfId="184"/>
    <cellStyle name="Millares 8 6" xfId="185"/>
    <cellStyle name="Millares 8 7" xfId="186"/>
    <cellStyle name="Millares 8 8" xfId="187"/>
    <cellStyle name="Millares 8 9" xfId="188"/>
    <cellStyle name="Millares 9" xfId="189"/>
    <cellStyle name="Normal" xfId="0" builtinId="0"/>
    <cellStyle name="Normal 11" xfId="190"/>
    <cellStyle name="Normal 13" xfId="191"/>
    <cellStyle name="Normal 14" xfId="192"/>
    <cellStyle name="Normal 16" xfId="193"/>
    <cellStyle name="Normal 2" xfId="194"/>
    <cellStyle name="Normal 2 10" xfId="195"/>
    <cellStyle name="Normal 2 11" xfId="196"/>
    <cellStyle name="Normal 2 12" xfId="197"/>
    <cellStyle name="Normal 2 13" xfId="198"/>
    <cellStyle name="Normal 2 14" xfId="199"/>
    <cellStyle name="Normal 2 15" xfId="200"/>
    <cellStyle name="Normal 2 16" xfId="201"/>
    <cellStyle name="Normal 2 17" xfId="202"/>
    <cellStyle name="Normal 2 2" xfId="203"/>
    <cellStyle name="Normal 2 2 10" xfId="204"/>
    <cellStyle name="Normal 2 2 11" xfId="205"/>
    <cellStyle name="Normal 2 2 12" xfId="206"/>
    <cellStyle name="Normal 2 2 13" xfId="207"/>
    <cellStyle name="Normal 2 2 14" xfId="208"/>
    <cellStyle name="Normal 2 2 15" xfId="209"/>
    <cellStyle name="Normal 2 2 2" xfId="210"/>
    <cellStyle name="Normal 2 2 3" xfId="211"/>
    <cellStyle name="Normal 2 2 4" xfId="212"/>
    <cellStyle name="Normal 2 2 5" xfId="213"/>
    <cellStyle name="Normal 2 2 6" xfId="214"/>
    <cellStyle name="Normal 2 2 7" xfId="215"/>
    <cellStyle name="Normal 2 2 8" xfId="216"/>
    <cellStyle name="Normal 2 2 9" xfId="217"/>
    <cellStyle name="Normal 2 3" xfId="218"/>
    <cellStyle name="Normal 2 4" xfId="219"/>
    <cellStyle name="Normal 2 5" xfId="220"/>
    <cellStyle name="Normal 2 6" xfId="221"/>
    <cellStyle name="Normal 2 7" xfId="222"/>
    <cellStyle name="Normal 2 8" xfId="223"/>
    <cellStyle name="Normal 2 9" xfId="224"/>
    <cellStyle name="Normal 3" xfId="225"/>
    <cellStyle name="Normal 3 2" xfId="226"/>
    <cellStyle name="Normal 3 3" xfId="227"/>
    <cellStyle name="Normal 3 4" xfId="228"/>
    <cellStyle name="Normal 3 5" xfId="229"/>
    <cellStyle name="Normal 3 6" xfId="230"/>
    <cellStyle name="Normal 3 7" xfId="231"/>
    <cellStyle name="Normal 3 8" xfId="232"/>
    <cellStyle name="Normal 4" xfId="233"/>
    <cellStyle name="Normal 5" xfId="234"/>
    <cellStyle name="Normal 58" xfId="235"/>
    <cellStyle name="Normal 58 10" xfId="236"/>
    <cellStyle name="Normal 58 11" xfId="237"/>
    <cellStyle name="Normal 58 12" xfId="238"/>
    <cellStyle name="Normal 58 13" xfId="239"/>
    <cellStyle name="Normal 58 14" xfId="240"/>
    <cellStyle name="Normal 58 15" xfId="241"/>
    <cellStyle name="Normal 58 2" xfId="242"/>
    <cellStyle name="Normal 58 3" xfId="243"/>
    <cellStyle name="Normal 58 4" xfId="244"/>
    <cellStyle name="Normal 58 5" xfId="245"/>
    <cellStyle name="Normal 58 6" xfId="246"/>
    <cellStyle name="Normal 58 7" xfId="247"/>
    <cellStyle name="Normal 58 8" xfId="248"/>
    <cellStyle name="Normal 58 9" xfId="249"/>
    <cellStyle name="Normal 6" xfId="250"/>
    <cellStyle name="Normal_Electronica" xfId="251"/>
    <cellStyle name="Normal_Hoja1" xfId="25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jpeg"/><Relationship Id="rId7" Type="http://schemas.openxmlformats.org/officeDocument/2006/relationships/image" Target="../media/image7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895350</xdr:colOff>
      <xdr:row>1</xdr:row>
      <xdr:rowOff>38100</xdr:rowOff>
    </xdr:from>
    <xdr:to>
      <xdr:col>5</xdr:col>
      <xdr:colOff>1095375</xdr:colOff>
      <xdr:row>6</xdr:row>
      <xdr:rowOff>9525</xdr:rowOff>
    </xdr:to>
    <xdr:pic>
      <xdr:nvPicPr>
        <xdr:cNvPr id="10394" name="Imagen 1" descr="Dino Marranzini в Twitter: &quot;Pequeños detalles que hacen una gran  diferencia. Aparte de que el nuevo logo es más sobrio, más &quot;limpio&quot; y más  actualizado, hace referencia al GOBIERNO y no 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" y="200025"/>
          <a:ext cx="177165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742950</xdr:colOff>
      <xdr:row>82</xdr:row>
      <xdr:rowOff>0</xdr:rowOff>
    </xdr:from>
    <xdr:to>
      <xdr:col>5</xdr:col>
      <xdr:colOff>742950</xdr:colOff>
      <xdr:row>86</xdr:row>
      <xdr:rowOff>161925</xdr:rowOff>
    </xdr:to>
    <xdr:pic>
      <xdr:nvPicPr>
        <xdr:cNvPr id="10395" name="Imagen 1" descr="Dino Marranzini в Twitter: &quot;Pequeños detalles que hacen una gran  diferencia. Aparte de que el nuevo logo es más sobrio, más &quot;limpio&quot; y más  actualizado, hace referencia al GOBIERNO y no 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05875" y="13792200"/>
          <a:ext cx="1571625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857250</xdr:colOff>
      <xdr:row>164</xdr:row>
      <xdr:rowOff>0</xdr:rowOff>
    </xdr:from>
    <xdr:to>
      <xdr:col>5</xdr:col>
      <xdr:colOff>857250</xdr:colOff>
      <xdr:row>169</xdr:row>
      <xdr:rowOff>0</xdr:rowOff>
    </xdr:to>
    <xdr:pic>
      <xdr:nvPicPr>
        <xdr:cNvPr id="10396" name="Imagen 1" descr="Dino Marranzini в Twitter: &quot;Pequeños detalles que hacen una gran  diferencia. Aparte de que el nuevo logo es más sobrio, más &quot;limpio&quot; y más  actualizado, hace referencia al GOBIERNO y no 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20175" y="27584400"/>
          <a:ext cx="1571625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590550</xdr:colOff>
      <xdr:row>244</xdr:row>
      <xdr:rowOff>47625</xdr:rowOff>
    </xdr:from>
    <xdr:to>
      <xdr:col>5</xdr:col>
      <xdr:colOff>590550</xdr:colOff>
      <xdr:row>248</xdr:row>
      <xdr:rowOff>104775</xdr:rowOff>
    </xdr:to>
    <xdr:pic>
      <xdr:nvPicPr>
        <xdr:cNvPr id="10397" name="Imagen 1" descr="Dino Marranzini в Twitter: &quot;Pequeños detalles que hacen una gran  diferencia. Aparte de que el nuevo logo es más sobrio, más &quot;limpio&quot; y más  actualizado, hace referencia al GOBIERNO y no a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53475" y="41052750"/>
          <a:ext cx="15716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628650</xdr:colOff>
      <xdr:row>245</xdr:row>
      <xdr:rowOff>95250</xdr:rowOff>
    </xdr:from>
    <xdr:to>
      <xdr:col>13</xdr:col>
      <xdr:colOff>95250</xdr:colOff>
      <xdr:row>250</xdr:row>
      <xdr:rowOff>28575</xdr:rowOff>
    </xdr:to>
    <xdr:pic>
      <xdr:nvPicPr>
        <xdr:cNvPr id="10398" name="Imagen 1" descr="Dino Marranzini в Twitter: &quot;Pequeños detalles que hacen una gran  diferencia. Aparte de que el nuevo logo es más sobrio, más &quot;limpio&quot; y más  actualizado, hace referencia al GOBIERNO y no 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07350" y="41262300"/>
          <a:ext cx="1571625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590550</xdr:colOff>
      <xdr:row>335</xdr:row>
      <xdr:rowOff>47625</xdr:rowOff>
    </xdr:from>
    <xdr:to>
      <xdr:col>5</xdr:col>
      <xdr:colOff>590550</xdr:colOff>
      <xdr:row>339</xdr:row>
      <xdr:rowOff>104775</xdr:rowOff>
    </xdr:to>
    <xdr:pic>
      <xdr:nvPicPr>
        <xdr:cNvPr id="10399" name="Imagen 1" descr="Dino Marranzini в Twitter: &quot;Pequeños detalles que hacen una gran  diferencia. Aparte de que el nuevo logo es más sobrio, más &quot;limpio&quot; y más  actualizado, hace referencia al GOBIERNO y no a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53475" y="56530875"/>
          <a:ext cx="15716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590550</xdr:colOff>
      <xdr:row>426</xdr:row>
      <xdr:rowOff>47625</xdr:rowOff>
    </xdr:from>
    <xdr:to>
      <xdr:col>5</xdr:col>
      <xdr:colOff>590550</xdr:colOff>
      <xdr:row>430</xdr:row>
      <xdr:rowOff>104775</xdr:rowOff>
    </xdr:to>
    <xdr:pic>
      <xdr:nvPicPr>
        <xdr:cNvPr id="10400" name="Imagen 1" descr="Dino Marranzini в Twitter: &quot;Pequeños detalles que hacen una gran  diferencia. Aparte de que el nuevo logo es más sobrio, más &quot;limpio&quot; y más  actualizado, hace referencia al GOBIERNO y no a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53475" y="71104125"/>
          <a:ext cx="15716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657225</xdr:colOff>
      <xdr:row>518</xdr:row>
      <xdr:rowOff>152400</xdr:rowOff>
    </xdr:from>
    <xdr:to>
      <xdr:col>5</xdr:col>
      <xdr:colOff>657225</xdr:colOff>
      <xdr:row>523</xdr:row>
      <xdr:rowOff>19050</xdr:rowOff>
    </xdr:to>
    <xdr:pic>
      <xdr:nvPicPr>
        <xdr:cNvPr id="10401" name="Imagen 1" descr="Dino Marranzini в Twitter: &quot;Pequeños detalles que hacen una gran  diferencia. Aparte de que el nuevo logo es más sobrio, más &quot;limpio&quot; y más  actualizado, hace referencia al GOBIERNO y no a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20150" y="85944075"/>
          <a:ext cx="15716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590550</xdr:colOff>
      <xdr:row>612</xdr:row>
      <xdr:rowOff>47625</xdr:rowOff>
    </xdr:from>
    <xdr:to>
      <xdr:col>5</xdr:col>
      <xdr:colOff>590550</xdr:colOff>
      <xdr:row>616</xdr:row>
      <xdr:rowOff>104775</xdr:rowOff>
    </xdr:to>
    <xdr:pic>
      <xdr:nvPicPr>
        <xdr:cNvPr id="10402" name="Imagen 1" descr="Dino Marranzini в Twitter: &quot;Pequeños detalles que hacen una gran  diferencia. Aparte de que el nuevo logo es más sobrio, más &quot;limpio&quot; y más  actualizado, hace referencia al GOBIERNO y no a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53475" y="101546025"/>
          <a:ext cx="15716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590550</xdr:colOff>
      <xdr:row>711</xdr:row>
      <xdr:rowOff>47625</xdr:rowOff>
    </xdr:from>
    <xdr:to>
      <xdr:col>5</xdr:col>
      <xdr:colOff>666750</xdr:colOff>
      <xdr:row>715</xdr:row>
      <xdr:rowOff>171450</xdr:rowOff>
    </xdr:to>
    <xdr:pic>
      <xdr:nvPicPr>
        <xdr:cNvPr id="10403" name="Imagen 1" descr="Dino Marranzini в Twitter: &quot;Pequeños detalles que hacen una gran  diferencia. Aparte de que el nuevo logo es más sobrio, más &quot;limpio&quot; y más  actualizado, hace referencia al GOBIERNO y no a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53475" y="116852700"/>
          <a:ext cx="1647825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638175</xdr:colOff>
      <xdr:row>809</xdr:row>
      <xdr:rowOff>133350</xdr:rowOff>
    </xdr:from>
    <xdr:to>
      <xdr:col>4</xdr:col>
      <xdr:colOff>885825</xdr:colOff>
      <xdr:row>814</xdr:row>
      <xdr:rowOff>95250</xdr:rowOff>
    </xdr:to>
    <xdr:pic>
      <xdr:nvPicPr>
        <xdr:cNvPr id="10404" name="Imagen 1" descr="Dino Marranzini в Twitter: &quot;Pequeños detalles que hacen una gran  diferencia. Aparte de que el nuevo logo es más sobrio, más &quot;limpio&quot; y más  actualizado, hace referencia al GOBIERNO y no a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00925" y="132683250"/>
          <a:ext cx="1647825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361950</xdr:colOff>
      <xdr:row>901</xdr:row>
      <xdr:rowOff>0</xdr:rowOff>
    </xdr:from>
    <xdr:to>
      <xdr:col>4</xdr:col>
      <xdr:colOff>1047750</xdr:colOff>
      <xdr:row>905</xdr:row>
      <xdr:rowOff>38100</xdr:rowOff>
    </xdr:to>
    <xdr:pic>
      <xdr:nvPicPr>
        <xdr:cNvPr id="10405" name="Imagen 14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24875" y="148037550"/>
          <a:ext cx="6858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905</xdr:row>
      <xdr:rowOff>19050</xdr:rowOff>
    </xdr:from>
    <xdr:to>
      <xdr:col>5</xdr:col>
      <xdr:colOff>219075</xdr:colOff>
      <xdr:row>909</xdr:row>
      <xdr:rowOff>123825</xdr:rowOff>
    </xdr:to>
    <xdr:pic>
      <xdr:nvPicPr>
        <xdr:cNvPr id="10406" name="Imagen 15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48704300"/>
          <a:ext cx="991552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914400</xdr:colOff>
      <xdr:row>70</xdr:row>
      <xdr:rowOff>142875</xdr:rowOff>
    </xdr:from>
    <xdr:to>
      <xdr:col>5</xdr:col>
      <xdr:colOff>28575</xdr:colOff>
      <xdr:row>75</xdr:row>
      <xdr:rowOff>19050</xdr:rowOff>
    </xdr:to>
    <xdr:pic>
      <xdr:nvPicPr>
        <xdr:cNvPr id="10407" name="Imagen 14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77325" y="11991975"/>
          <a:ext cx="6858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</xdr:colOff>
      <xdr:row>74</xdr:row>
      <xdr:rowOff>152400</xdr:rowOff>
    </xdr:from>
    <xdr:to>
      <xdr:col>4</xdr:col>
      <xdr:colOff>1285875</xdr:colOff>
      <xdr:row>79</xdr:row>
      <xdr:rowOff>95250</xdr:rowOff>
    </xdr:to>
    <xdr:pic>
      <xdr:nvPicPr>
        <xdr:cNvPr id="10408" name="Imagen 15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12649200"/>
          <a:ext cx="942975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914400</xdr:colOff>
      <xdr:row>152</xdr:row>
      <xdr:rowOff>142875</xdr:rowOff>
    </xdr:from>
    <xdr:to>
      <xdr:col>5</xdr:col>
      <xdr:colOff>28575</xdr:colOff>
      <xdr:row>157</xdr:row>
      <xdr:rowOff>19050</xdr:rowOff>
    </xdr:to>
    <xdr:pic>
      <xdr:nvPicPr>
        <xdr:cNvPr id="10409" name="Imagen 14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77325" y="25784175"/>
          <a:ext cx="6858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</xdr:colOff>
      <xdr:row>156</xdr:row>
      <xdr:rowOff>152400</xdr:rowOff>
    </xdr:from>
    <xdr:to>
      <xdr:col>4</xdr:col>
      <xdr:colOff>1285875</xdr:colOff>
      <xdr:row>161</xdr:row>
      <xdr:rowOff>95250</xdr:rowOff>
    </xdr:to>
    <xdr:pic>
      <xdr:nvPicPr>
        <xdr:cNvPr id="10410" name="Imagen 15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26441400"/>
          <a:ext cx="942975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914400</xdr:colOff>
      <xdr:row>235</xdr:row>
      <xdr:rowOff>142875</xdr:rowOff>
    </xdr:from>
    <xdr:to>
      <xdr:col>5</xdr:col>
      <xdr:colOff>28575</xdr:colOff>
      <xdr:row>240</xdr:row>
      <xdr:rowOff>19050</xdr:rowOff>
    </xdr:to>
    <xdr:pic>
      <xdr:nvPicPr>
        <xdr:cNvPr id="10411" name="Imagen 14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77325" y="39690675"/>
          <a:ext cx="6858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</xdr:colOff>
      <xdr:row>239</xdr:row>
      <xdr:rowOff>152400</xdr:rowOff>
    </xdr:from>
    <xdr:to>
      <xdr:col>4</xdr:col>
      <xdr:colOff>1285875</xdr:colOff>
      <xdr:row>244</xdr:row>
      <xdr:rowOff>95250</xdr:rowOff>
    </xdr:to>
    <xdr:pic>
      <xdr:nvPicPr>
        <xdr:cNvPr id="10412" name="Imagen 15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40347900"/>
          <a:ext cx="942975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914400</xdr:colOff>
      <xdr:row>324</xdr:row>
      <xdr:rowOff>142875</xdr:rowOff>
    </xdr:from>
    <xdr:to>
      <xdr:col>5</xdr:col>
      <xdr:colOff>28575</xdr:colOff>
      <xdr:row>329</xdr:row>
      <xdr:rowOff>19050</xdr:rowOff>
    </xdr:to>
    <xdr:pic>
      <xdr:nvPicPr>
        <xdr:cNvPr id="10413" name="Imagen 14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77325" y="54844950"/>
          <a:ext cx="6858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</xdr:colOff>
      <xdr:row>328</xdr:row>
      <xdr:rowOff>152400</xdr:rowOff>
    </xdr:from>
    <xdr:to>
      <xdr:col>4</xdr:col>
      <xdr:colOff>1285875</xdr:colOff>
      <xdr:row>333</xdr:row>
      <xdr:rowOff>95250</xdr:rowOff>
    </xdr:to>
    <xdr:pic>
      <xdr:nvPicPr>
        <xdr:cNvPr id="10414" name="Imagen 15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55502175"/>
          <a:ext cx="942975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914400</xdr:colOff>
      <xdr:row>415</xdr:row>
      <xdr:rowOff>142875</xdr:rowOff>
    </xdr:from>
    <xdr:to>
      <xdr:col>5</xdr:col>
      <xdr:colOff>28575</xdr:colOff>
      <xdr:row>420</xdr:row>
      <xdr:rowOff>19050</xdr:rowOff>
    </xdr:to>
    <xdr:pic>
      <xdr:nvPicPr>
        <xdr:cNvPr id="10415" name="Imagen 14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77325" y="69418200"/>
          <a:ext cx="6858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</xdr:colOff>
      <xdr:row>419</xdr:row>
      <xdr:rowOff>152400</xdr:rowOff>
    </xdr:from>
    <xdr:to>
      <xdr:col>4</xdr:col>
      <xdr:colOff>1285875</xdr:colOff>
      <xdr:row>424</xdr:row>
      <xdr:rowOff>95250</xdr:rowOff>
    </xdr:to>
    <xdr:pic>
      <xdr:nvPicPr>
        <xdr:cNvPr id="10416" name="Imagen 15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70075425"/>
          <a:ext cx="942975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914400</xdr:colOff>
      <xdr:row>506</xdr:row>
      <xdr:rowOff>142875</xdr:rowOff>
    </xdr:from>
    <xdr:to>
      <xdr:col>5</xdr:col>
      <xdr:colOff>28575</xdr:colOff>
      <xdr:row>511</xdr:row>
      <xdr:rowOff>19050</xdr:rowOff>
    </xdr:to>
    <xdr:pic>
      <xdr:nvPicPr>
        <xdr:cNvPr id="10417" name="Imagen 14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77325" y="83991450"/>
          <a:ext cx="6858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</xdr:colOff>
      <xdr:row>510</xdr:row>
      <xdr:rowOff>152400</xdr:rowOff>
    </xdr:from>
    <xdr:to>
      <xdr:col>4</xdr:col>
      <xdr:colOff>1285875</xdr:colOff>
      <xdr:row>515</xdr:row>
      <xdr:rowOff>95250</xdr:rowOff>
    </xdr:to>
    <xdr:pic>
      <xdr:nvPicPr>
        <xdr:cNvPr id="10418" name="Imagen 15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84648675"/>
          <a:ext cx="942975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914400</xdr:colOff>
      <xdr:row>600</xdr:row>
      <xdr:rowOff>142875</xdr:rowOff>
    </xdr:from>
    <xdr:to>
      <xdr:col>5</xdr:col>
      <xdr:colOff>28575</xdr:colOff>
      <xdr:row>605</xdr:row>
      <xdr:rowOff>19050</xdr:rowOff>
    </xdr:to>
    <xdr:pic>
      <xdr:nvPicPr>
        <xdr:cNvPr id="10419" name="Imagen 14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77325" y="99698175"/>
          <a:ext cx="6858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</xdr:colOff>
      <xdr:row>604</xdr:row>
      <xdr:rowOff>152400</xdr:rowOff>
    </xdr:from>
    <xdr:to>
      <xdr:col>4</xdr:col>
      <xdr:colOff>1285875</xdr:colOff>
      <xdr:row>609</xdr:row>
      <xdr:rowOff>95250</xdr:rowOff>
    </xdr:to>
    <xdr:pic>
      <xdr:nvPicPr>
        <xdr:cNvPr id="10420" name="Imagen 15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100355400"/>
          <a:ext cx="942975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914400</xdr:colOff>
      <xdr:row>699</xdr:row>
      <xdr:rowOff>142875</xdr:rowOff>
    </xdr:from>
    <xdr:to>
      <xdr:col>5</xdr:col>
      <xdr:colOff>28575</xdr:colOff>
      <xdr:row>704</xdr:row>
      <xdr:rowOff>19050</xdr:rowOff>
    </xdr:to>
    <xdr:pic>
      <xdr:nvPicPr>
        <xdr:cNvPr id="10421" name="Imagen 14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77325" y="115004850"/>
          <a:ext cx="6858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</xdr:colOff>
      <xdr:row>703</xdr:row>
      <xdr:rowOff>152400</xdr:rowOff>
    </xdr:from>
    <xdr:to>
      <xdr:col>4</xdr:col>
      <xdr:colOff>1285875</xdr:colOff>
      <xdr:row>708</xdr:row>
      <xdr:rowOff>95250</xdr:rowOff>
    </xdr:to>
    <xdr:pic>
      <xdr:nvPicPr>
        <xdr:cNvPr id="10422" name="Imagen 15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115662075"/>
          <a:ext cx="942975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914400</xdr:colOff>
      <xdr:row>798</xdr:row>
      <xdr:rowOff>142875</xdr:rowOff>
    </xdr:from>
    <xdr:to>
      <xdr:col>5</xdr:col>
      <xdr:colOff>28575</xdr:colOff>
      <xdr:row>803</xdr:row>
      <xdr:rowOff>19050</xdr:rowOff>
    </xdr:to>
    <xdr:pic>
      <xdr:nvPicPr>
        <xdr:cNvPr id="10423" name="Imagen 14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77325" y="130911600"/>
          <a:ext cx="6858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</xdr:colOff>
      <xdr:row>802</xdr:row>
      <xdr:rowOff>152400</xdr:rowOff>
    </xdr:from>
    <xdr:to>
      <xdr:col>4</xdr:col>
      <xdr:colOff>1285875</xdr:colOff>
      <xdr:row>807</xdr:row>
      <xdr:rowOff>95250</xdr:rowOff>
    </xdr:to>
    <xdr:pic>
      <xdr:nvPicPr>
        <xdr:cNvPr id="10424" name="Imagen 15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131568825"/>
          <a:ext cx="942975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911</xdr:row>
      <xdr:rowOff>85725</xdr:rowOff>
    </xdr:from>
    <xdr:to>
      <xdr:col>4</xdr:col>
      <xdr:colOff>371475</xdr:colOff>
      <xdr:row>917</xdr:row>
      <xdr:rowOff>0</xdr:rowOff>
    </xdr:to>
    <xdr:pic>
      <xdr:nvPicPr>
        <xdr:cNvPr id="10425" name="Imagen 1" descr="Dino Marranzini в Twitter: &quot;Pequeños detalles que hacen una gran  diferencia. Aparte de que el nuevo logo es más sobrio, más &quot;limpio&quot; y más  actualizado, hace referencia al GOBIERNO y no 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149742525"/>
          <a:ext cx="177165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581025</xdr:colOff>
      <xdr:row>950</xdr:row>
      <xdr:rowOff>104775</xdr:rowOff>
    </xdr:from>
    <xdr:to>
      <xdr:col>4</xdr:col>
      <xdr:colOff>828675</xdr:colOff>
      <xdr:row>955</xdr:row>
      <xdr:rowOff>38100</xdr:rowOff>
    </xdr:to>
    <xdr:pic>
      <xdr:nvPicPr>
        <xdr:cNvPr id="10426" name="Imagen 1" descr="Dino Marranzini в Twitter: &quot;Pequeños detalles que hacen una gran  diferencia. Aparte de que el nuevo logo es más sobrio, más &quot;limpio&quot; y más  actualizado, hace referencia al GOBIERNO y no a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43775" y="156524325"/>
          <a:ext cx="1647825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361950</xdr:colOff>
      <xdr:row>1046</xdr:row>
      <xdr:rowOff>0</xdr:rowOff>
    </xdr:from>
    <xdr:to>
      <xdr:col>4</xdr:col>
      <xdr:colOff>1047750</xdr:colOff>
      <xdr:row>1050</xdr:row>
      <xdr:rowOff>38100</xdr:rowOff>
    </xdr:to>
    <xdr:pic>
      <xdr:nvPicPr>
        <xdr:cNvPr id="10427" name="Imagen 14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24875" y="171173775"/>
          <a:ext cx="6858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1050</xdr:row>
      <xdr:rowOff>19050</xdr:rowOff>
    </xdr:from>
    <xdr:to>
      <xdr:col>5</xdr:col>
      <xdr:colOff>1447800</xdr:colOff>
      <xdr:row>1054</xdr:row>
      <xdr:rowOff>123825</xdr:rowOff>
    </xdr:to>
    <xdr:pic>
      <xdr:nvPicPr>
        <xdr:cNvPr id="10428" name="Imagen 15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71840525"/>
          <a:ext cx="1114425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447675</xdr:colOff>
      <xdr:row>1056</xdr:row>
      <xdr:rowOff>95250</xdr:rowOff>
    </xdr:from>
    <xdr:to>
      <xdr:col>4</xdr:col>
      <xdr:colOff>819150</xdr:colOff>
      <xdr:row>1062</xdr:row>
      <xdr:rowOff>9525</xdr:rowOff>
    </xdr:to>
    <xdr:pic>
      <xdr:nvPicPr>
        <xdr:cNvPr id="10429" name="Imagen 1" descr="Dino Marranzini в Twitter: &quot;Pequeños detalles que hacen una gran  diferencia. Aparte de que el nuevo logo es más sobrio, más &quot;limpio&quot; y más  actualizado, hace referencia al GOBIERNO y no 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10425" y="172888275"/>
          <a:ext cx="177165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47625</xdr:colOff>
      <xdr:row>1127</xdr:row>
      <xdr:rowOff>57150</xdr:rowOff>
    </xdr:from>
    <xdr:to>
      <xdr:col>5</xdr:col>
      <xdr:colOff>1457325</xdr:colOff>
      <xdr:row>1132</xdr:row>
      <xdr:rowOff>0</xdr:rowOff>
    </xdr:to>
    <xdr:pic>
      <xdr:nvPicPr>
        <xdr:cNvPr id="10430" name="Imagen 15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185604150"/>
          <a:ext cx="1114425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4819650</xdr:colOff>
      <xdr:row>1136</xdr:row>
      <xdr:rowOff>219075</xdr:rowOff>
    </xdr:from>
    <xdr:to>
      <xdr:col>4</xdr:col>
      <xdr:colOff>600075</xdr:colOff>
      <xdr:row>1140</xdr:row>
      <xdr:rowOff>0</xdr:rowOff>
    </xdr:to>
    <xdr:pic>
      <xdr:nvPicPr>
        <xdr:cNvPr id="10431" name="Imagen 1" descr="Dino Marranzini в Twitter: &quot;Pequeños detalles que hacen una gran  diferencia. Aparte de que el nuevo logo es más sobrio, más &quot;limpio&quot; y más  actualizado, hace referencia al GOBIERNO y no 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9875" y="187385325"/>
          <a:ext cx="21431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133350</xdr:colOff>
      <xdr:row>1228</xdr:row>
      <xdr:rowOff>38100</xdr:rowOff>
    </xdr:from>
    <xdr:to>
      <xdr:col>3</xdr:col>
      <xdr:colOff>819150</xdr:colOff>
      <xdr:row>1230</xdr:row>
      <xdr:rowOff>47625</xdr:rowOff>
    </xdr:to>
    <xdr:pic>
      <xdr:nvPicPr>
        <xdr:cNvPr id="10432" name="Imagen 14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96100" y="213379050"/>
          <a:ext cx="6858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1232</xdr:row>
      <xdr:rowOff>19050</xdr:rowOff>
    </xdr:from>
    <xdr:to>
      <xdr:col>6</xdr:col>
      <xdr:colOff>3343275</xdr:colOff>
      <xdr:row>1234</xdr:row>
      <xdr:rowOff>123825</xdr:rowOff>
    </xdr:to>
    <xdr:pic>
      <xdr:nvPicPr>
        <xdr:cNvPr id="10433" name="Imagen 15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14693500"/>
          <a:ext cx="1521142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2219325</xdr:colOff>
      <xdr:row>1238</xdr:row>
      <xdr:rowOff>85725</xdr:rowOff>
    </xdr:from>
    <xdr:to>
      <xdr:col>2</xdr:col>
      <xdr:colOff>3990975</xdr:colOff>
      <xdr:row>1244</xdr:row>
      <xdr:rowOff>0</xdr:rowOff>
    </xdr:to>
    <xdr:pic>
      <xdr:nvPicPr>
        <xdr:cNvPr id="10434" name="Imagen 1" descr="Dino Marranzini в Twitter: &quot;Pequeños detalles que hacen una gran  diferencia. Aparte de que el nuevo logo es más sobrio, más &quot;limpio&quot; y más  actualizado, hace referencia al GOBIERNO y no 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9550" y="216541350"/>
          <a:ext cx="177165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161925</xdr:colOff>
      <xdr:row>1332</xdr:row>
      <xdr:rowOff>28575</xdr:rowOff>
    </xdr:from>
    <xdr:to>
      <xdr:col>4</xdr:col>
      <xdr:colOff>781050</xdr:colOff>
      <xdr:row>1337</xdr:row>
      <xdr:rowOff>0</xdr:rowOff>
    </xdr:to>
    <xdr:pic>
      <xdr:nvPicPr>
        <xdr:cNvPr id="10435" name="Imagen 15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233419650"/>
          <a:ext cx="878205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P1329"/>
  <sheetViews>
    <sheetView tabSelected="1" topLeftCell="A832" zoomScale="70" zoomScaleNormal="70" zoomScaleSheetLayoutView="69" workbookViewId="0">
      <selection activeCell="F1216" sqref="F1216"/>
    </sheetView>
  </sheetViews>
  <sheetFormatPr baseColWidth="10" defaultRowHeight="12.75"/>
  <cols>
    <col min="1" max="1" width="14.140625" customWidth="1"/>
    <col min="2" max="2" width="12.85546875" customWidth="1"/>
    <col min="3" max="3" width="74.42578125" customWidth="1"/>
    <col min="4" max="4" width="21" customWidth="1"/>
    <col min="5" max="5" width="23.5703125" customWidth="1"/>
    <col min="6" max="6" width="32.5703125" customWidth="1"/>
    <col min="7" max="7" width="51" customWidth="1"/>
    <col min="8" max="8" width="20.5703125" style="255" customWidth="1"/>
    <col min="9" max="9" width="20.85546875" style="70" customWidth="1"/>
    <col min="10" max="10" width="13.42578125" bestFit="1" customWidth="1"/>
    <col min="11" max="11" width="16.7109375" customWidth="1"/>
    <col min="12" max="12" width="20.140625" customWidth="1"/>
    <col min="15" max="15" width="11.42578125" style="70"/>
  </cols>
  <sheetData>
    <row r="1" spans="1:11">
      <c r="A1" s="30"/>
      <c r="B1" s="31"/>
      <c r="C1" s="30"/>
      <c r="D1" s="30"/>
      <c r="E1" s="30"/>
      <c r="F1" s="30"/>
      <c r="G1" s="30"/>
      <c r="H1" s="254"/>
      <c r="I1" s="121"/>
    </row>
    <row r="2" spans="1:11" ht="15">
      <c r="A2" s="25"/>
      <c r="B2" s="23"/>
      <c r="D2" s="24"/>
      <c r="E2" s="19"/>
      <c r="F2" s="23"/>
      <c r="G2" s="22"/>
    </row>
    <row r="3" spans="1:11" ht="15">
      <c r="A3" s="25"/>
      <c r="B3" s="23"/>
      <c r="D3" s="24"/>
      <c r="E3" s="19"/>
      <c r="F3" s="23"/>
      <c r="G3" s="22"/>
    </row>
    <row r="4" spans="1:11" ht="15">
      <c r="A4" s="25"/>
      <c r="B4" s="23"/>
      <c r="D4" s="24"/>
      <c r="E4" s="19"/>
      <c r="F4" s="23"/>
      <c r="G4" s="22"/>
    </row>
    <row r="5" spans="1:11" ht="15">
      <c r="A5" s="25"/>
      <c r="B5" s="23"/>
      <c r="D5" s="24"/>
      <c r="E5" s="19"/>
      <c r="F5" s="23"/>
      <c r="G5" s="22"/>
    </row>
    <row r="6" spans="1:11" ht="15">
      <c r="A6" s="25"/>
      <c r="B6" s="23"/>
      <c r="D6" s="24"/>
      <c r="E6" s="19"/>
      <c r="F6" s="23"/>
      <c r="G6" s="22"/>
    </row>
    <row r="7" spans="1:11" ht="18">
      <c r="A7" s="342" t="s">
        <v>2</v>
      </c>
      <c r="B7" s="342"/>
      <c r="C7" s="342"/>
      <c r="D7" s="342"/>
      <c r="E7" s="342"/>
      <c r="F7" s="342"/>
      <c r="G7" s="342"/>
      <c r="H7" s="256"/>
    </row>
    <row r="8" spans="1:11">
      <c r="A8" s="343" t="s">
        <v>3</v>
      </c>
      <c r="B8" s="343"/>
      <c r="C8" s="343"/>
      <c r="D8" s="343"/>
      <c r="E8" s="343"/>
      <c r="F8" s="343"/>
      <c r="G8" s="343"/>
    </row>
    <row r="9" spans="1:11">
      <c r="A9" s="339" t="s">
        <v>4</v>
      </c>
      <c r="B9" s="339"/>
      <c r="C9" s="339"/>
      <c r="D9" s="339"/>
      <c r="E9" s="339"/>
      <c r="F9" s="339"/>
      <c r="G9" s="339"/>
    </row>
    <row r="10" spans="1:11">
      <c r="A10" s="339" t="s">
        <v>5</v>
      </c>
      <c r="B10" s="339"/>
      <c r="C10" s="339"/>
      <c r="D10" s="339"/>
      <c r="E10" s="339"/>
      <c r="F10" s="339"/>
      <c r="G10" s="339"/>
    </row>
    <row r="11" spans="1:11" ht="20.25">
      <c r="A11" s="144" t="s">
        <v>1</v>
      </c>
      <c r="B11" s="145"/>
      <c r="C11" s="30"/>
      <c r="D11" s="146"/>
      <c r="E11" s="31"/>
      <c r="F11" s="3"/>
      <c r="G11" s="21" t="s">
        <v>0</v>
      </c>
    </row>
    <row r="12" spans="1:11" ht="20.25">
      <c r="A12" s="158" t="s">
        <v>6</v>
      </c>
      <c r="B12" s="158"/>
      <c r="C12" s="158"/>
      <c r="D12" s="20"/>
      <c r="E12" s="19"/>
      <c r="F12" s="1"/>
      <c r="G12" s="147">
        <v>44227</v>
      </c>
    </row>
    <row r="13" spans="1:11">
      <c r="A13" s="2"/>
      <c r="B13" s="2"/>
      <c r="C13" s="18"/>
      <c r="D13" s="1"/>
      <c r="E13" s="17"/>
      <c r="F13" s="16"/>
      <c r="G13" s="16"/>
    </row>
    <row r="14" spans="1:11">
      <c r="A14" s="51" t="s">
        <v>31</v>
      </c>
      <c r="B14" s="7"/>
      <c r="C14" s="4"/>
      <c r="D14" s="4"/>
      <c r="E14" s="4"/>
      <c r="F14" s="15">
        <v>7048980.1299999999</v>
      </c>
      <c r="G14" s="15"/>
      <c r="J14" s="353"/>
      <c r="K14" s="353"/>
    </row>
    <row r="15" spans="1:11">
      <c r="A15" s="51" t="s">
        <v>32</v>
      </c>
      <c r="B15" s="7"/>
      <c r="C15" s="4"/>
      <c r="D15" s="4"/>
      <c r="E15" s="4"/>
      <c r="F15" s="15"/>
      <c r="G15" s="15"/>
    </row>
    <row r="16" spans="1:11">
      <c r="A16" s="4"/>
      <c r="B16" s="7"/>
      <c r="C16" s="4"/>
      <c r="D16" s="8" t="s">
        <v>15</v>
      </c>
      <c r="E16" s="4"/>
      <c r="F16" s="11"/>
      <c r="G16" s="12">
        <f>+F14+F15+F16</f>
        <v>7048980.1299999999</v>
      </c>
    </row>
    <row r="17" spans="1:7">
      <c r="A17" s="4"/>
      <c r="B17" s="7"/>
      <c r="C17" s="4"/>
      <c r="D17" s="4"/>
      <c r="E17" s="4"/>
      <c r="F17" s="6"/>
      <c r="G17" s="13"/>
    </row>
    <row r="18" spans="1:7">
      <c r="A18" s="26" t="s">
        <v>7</v>
      </c>
      <c r="B18" s="7"/>
      <c r="C18" s="4"/>
      <c r="D18" s="4"/>
      <c r="E18" s="4"/>
      <c r="F18" s="13"/>
      <c r="G18" s="6"/>
    </row>
    <row r="19" spans="1:7">
      <c r="A19" s="28" t="s">
        <v>8</v>
      </c>
      <c r="B19" s="29"/>
      <c r="C19" s="29"/>
      <c r="D19" s="4"/>
      <c r="E19" s="4"/>
      <c r="F19" s="13">
        <v>1893610</v>
      </c>
      <c r="G19" s="6"/>
    </row>
    <row r="20" spans="1:7">
      <c r="A20" s="28" t="s">
        <v>9</v>
      </c>
      <c r="B20" s="29"/>
      <c r="C20" s="29"/>
      <c r="D20" s="4"/>
      <c r="E20" s="4"/>
      <c r="F20" s="13">
        <v>0</v>
      </c>
      <c r="G20" s="6"/>
    </row>
    <row r="21" spans="1:7">
      <c r="A21" s="28" t="s">
        <v>10</v>
      </c>
      <c r="B21" s="29"/>
      <c r="C21" s="29"/>
      <c r="D21" s="4"/>
      <c r="E21" s="4"/>
      <c r="F21" s="13">
        <v>0</v>
      </c>
      <c r="G21" s="6"/>
    </row>
    <row r="22" spans="1:7">
      <c r="A22" s="28" t="s">
        <v>10</v>
      </c>
      <c r="B22" s="29"/>
      <c r="C22" s="29"/>
      <c r="D22" s="4"/>
      <c r="E22" s="4"/>
      <c r="F22" s="13">
        <v>0</v>
      </c>
      <c r="G22" s="6"/>
    </row>
    <row r="23" spans="1:7">
      <c r="A23" s="4"/>
      <c r="B23" s="7"/>
      <c r="C23" s="4"/>
      <c r="D23" s="4"/>
      <c r="E23" s="4"/>
      <c r="F23" s="6">
        <v>0</v>
      </c>
      <c r="G23" s="6"/>
    </row>
    <row r="24" spans="1:7">
      <c r="B24" s="7"/>
      <c r="C24" s="8"/>
      <c r="D24" s="8" t="s">
        <v>15</v>
      </c>
      <c r="E24" s="14"/>
      <c r="F24" s="6"/>
      <c r="G24" s="12">
        <f>+G16+F19+F20+F21+F22+F23</f>
        <v>8942590.129999999</v>
      </c>
    </row>
    <row r="25" spans="1:7">
      <c r="A25" s="8"/>
      <c r="B25" s="7"/>
      <c r="C25" s="4"/>
      <c r="D25" s="4"/>
      <c r="E25" s="14"/>
      <c r="F25" s="6"/>
      <c r="G25" s="13"/>
    </row>
    <row r="26" spans="1:7">
      <c r="A26" s="26" t="s">
        <v>11</v>
      </c>
      <c r="B26" s="29"/>
      <c r="C26" s="29"/>
      <c r="D26" s="4"/>
      <c r="E26" s="14"/>
      <c r="F26" s="6"/>
      <c r="G26" s="13"/>
    </row>
    <row r="27" spans="1:7">
      <c r="A27" s="29" t="s">
        <v>12</v>
      </c>
      <c r="B27" s="29"/>
      <c r="C27" s="29"/>
      <c r="D27" s="4"/>
      <c r="E27" s="14"/>
      <c r="F27" s="6">
        <v>2350</v>
      </c>
      <c r="G27" s="13"/>
    </row>
    <row r="28" spans="1:7">
      <c r="A28" s="28" t="s">
        <v>13</v>
      </c>
      <c r="B28" s="29"/>
      <c r="C28" s="29"/>
      <c r="D28" s="4"/>
      <c r="E28" s="14"/>
      <c r="F28" s="6">
        <v>0</v>
      </c>
      <c r="G28" s="13"/>
    </row>
    <row r="29" spans="1:7">
      <c r="A29" s="29" t="s">
        <v>14</v>
      </c>
      <c r="B29" s="29"/>
      <c r="C29" s="29"/>
      <c r="D29" s="4"/>
      <c r="E29" s="14"/>
      <c r="F29" s="6">
        <v>0</v>
      </c>
      <c r="G29" s="13"/>
    </row>
    <row r="30" spans="1:7">
      <c r="A30" s="8"/>
      <c r="B30" s="7"/>
      <c r="C30" s="4"/>
      <c r="D30" s="8" t="s">
        <v>15</v>
      </c>
      <c r="E30" s="14"/>
      <c r="F30" s="6"/>
      <c r="G30" s="12">
        <f>+G22+F25+F26+F27+F28</f>
        <v>2350</v>
      </c>
    </row>
    <row r="31" spans="1:7">
      <c r="A31" s="8"/>
      <c r="B31" s="7"/>
      <c r="C31" s="4"/>
      <c r="D31" s="4"/>
      <c r="E31" s="14"/>
      <c r="F31" s="6"/>
      <c r="G31" s="13"/>
    </row>
    <row r="32" spans="1:7" ht="13.5" thickBot="1">
      <c r="A32" s="8"/>
      <c r="B32" s="7"/>
      <c r="D32" s="8" t="s">
        <v>16</v>
      </c>
      <c r="E32" s="14"/>
      <c r="F32" s="6"/>
      <c r="G32" s="148">
        <f>+G24-G30</f>
        <v>8940240.129999999</v>
      </c>
    </row>
    <row r="33" spans="1:7" ht="13.5" thickTop="1">
      <c r="A33" s="8"/>
      <c r="B33" s="7"/>
      <c r="C33" s="4"/>
      <c r="D33" s="4"/>
      <c r="E33" s="14"/>
      <c r="F33" s="6"/>
      <c r="G33" s="13"/>
    </row>
    <row r="34" spans="1:7">
      <c r="A34" s="47"/>
      <c r="B34" s="48" t="s">
        <v>17</v>
      </c>
      <c r="C34" s="49"/>
      <c r="D34" s="47"/>
      <c r="E34" s="47"/>
      <c r="F34" s="50"/>
      <c r="G34" s="50"/>
    </row>
    <row r="35" spans="1:7">
      <c r="A35" s="26" t="s">
        <v>18</v>
      </c>
      <c r="B35" s="7"/>
      <c r="C35" s="4"/>
      <c r="D35" s="4"/>
      <c r="E35" s="4"/>
      <c r="F35" s="6"/>
      <c r="G35" s="13"/>
    </row>
    <row r="36" spans="1:7">
      <c r="A36" s="4"/>
      <c r="B36" s="7"/>
      <c r="C36" s="4"/>
      <c r="D36" s="4"/>
      <c r="E36" s="4"/>
      <c r="F36" s="6"/>
    </row>
    <row r="37" spans="1:7">
      <c r="A37" s="28" t="s">
        <v>19</v>
      </c>
      <c r="B37" s="7"/>
      <c r="C37" s="4"/>
      <c r="D37" s="4"/>
      <c r="E37" s="4"/>
      <c r="F37" s="11">
        <v>0</v>
      </c>
      <c r="G37" s="6"/>
    </row>
    <row r="38" spans="1:7" ht="13.5" thickBot="1">
      <c r="A38" s="4"/>
      <c r="B38" s="7"/>
      <c r="C38" s="4"/>
      <c r="D38" s="4"/>
      <c r="E38" s="4"/>
      <c r="F38" s="6"/>
      <c r="G38" s="149">
        <f>G32+F37</f>
        <v>8940240.129999999</v>
      </c>
    </row>
    <row r="39" spans="1:7" ht="13.5" thickTop="1">
      <c r="A39" s="8" t="s">
        <v>11</v>
      </c>
      <c r="B39" s="7"/>
      <c r="C39" s="4"/>
      <c r="D39" s="4"/>
      <c r="E39" s="4"/>
      <c r="F39" s="6"/>
      <c r="G39" s="13"/>
    </row>
    <row r="40" spans="1:7">
      <c r="A40" s="8"/>
      <c r="B40" s="7"/>
      <c r="C40" s="4"/>
      <c r="D40" s="4"/>
      <c r="E40" s="4"/>
      <c r="F40" s="6"/>
      <c r="G40" s="13"/>
    </row>
    <row r="41" spans="1:7">
      <c r="A41" s="29" t="s">
        <v>20</v>
      </c>
      <c r="B41" s="7"/>
      <c r="C41" s="4"/>
      <c r="D41" s="4"/>
      <c r="E41" s="4"/>
      <c r="F41" s="6">
        <v>0</v>
      </c>
      <c r="G41" s="13"/>
    </row>
    <row r="42" spans="1:7">
      <c r="A42" s="4"/>
      <c r="B42" s="7"/>
      <c r="C42" s="4"/>
      <c r="D42" s="4"/>
      <c r="E42" s="4"/>
      <c r="F42" s="12"/>
      <c r="G42" s="11">
        <f>+F41+F42</f>
        <v>0</v>
      </c>
    </row>
    <row r="43" spans="1:7" ht="13.5" thickBot="1">
      <c r="A43" s="8" t="s">
        <v>21</v>
      </c>
      <c r="B43" s="7"/>
      <c r="C43" s="4"/>
      <c r="D43" s="4"/>
      <c r="E43" s="4"/>
      <c r="F43" s="10"/>
      <c r="G43" s="9">
        <f>+G38-G42</f>
        <v>8940240.129999999</v>
      </c>
    </row>
    <row r="44" spans="1:7" ht="13.5" thickTop="1">
      <c r="A44" s="8"/>
      <c r="B44" s="7"/>
      <c r="C44" s="4"/>
      <c r="D44" s="4"/>
      <c r="E44" s="4"/>
      <c r="F44" s="6"/>
      <c r="G44" s="5"/>
    </row>
    <row r="45" spans="1:7">
      <c r="A45" s="8"/>
      <c r="B45" s="7"/>
      <c r="C45" s="4"/>
      <c r="D45" s="4"/>
      <c r="E45" s="4"/>
      <c r="F45" s="6"/>
      <c r="G45" s="5"/>
    </row>
    <row r="46" spans="1:7">
      <c r="A46" s="26" t="s">
        <v>22</v>
      </c>
      <c r="B46" s="26"/>
      <c r="C46" s="26"/>
      <c r="D46" s="26"/>
      <c r="E46" s="340"/>
      <c r="F46" s="340"/>
      <c r="G46" s="29"/>
    </row>
    <row r="47" spans="1:7">
      <c r="A47" s="29"/>
      <c r="B47" s="29"/>
      <c r="C47" s="29"/>
      <c r="D47" s="29"/>
      <c r="E47" s="32"/>
      <c r="F47" s="33"/>
      <c r="G47" s="29"/>
    </row>
    <row r="48" spans="1:7">
      <c r="A48" s="51" t="s">
        <v>30</v>
      </c>
      <c r="B48" s="29"/>
      <c r="C48" s="29"/>
      <c r="D48" s="29"/>
      <c r="E48" s="34"/>
      <c r="F48" s="35">
        <f>+F14</f>
        <v>7048980.1299999999</v>
      </c>
      <c r="G48" s="43"/>
    </row>
    <row r="49" spans="1:7">
      <c r="A49" s="51" t="s">
        <v>32</v>
      </c>
      <c r="B49" s="29"/>
      <c r="C49" s="29"/>
      <c r="D49" s="29"/>
      <c r="E49" s="352">
        <v>1891260</v>
      </c>
      <c r="F49" s="352"/>
      <c r="G49" s="29"/>
    </row>
    <row r="50" spans="1:7" ht="13.5" thickBot="1">
      <c r="A50" s="29"/>
      <c r="B50" s="29"/>
      <c r="C50" s="29" t="s">
        <v>23</v>
      </c>
      <c r="D50" s="29"/>
      <c r="E50" s="29"/>
      <c r="F50" s="29"/>
      <c r="G50" s="9">
        <f>F48+E49</f>
        <v>8940240.129999999</v>
      </c>
    </row>
    <row r="51" spans="1:7" ht="13.5" thickTop="1">
      <c r="A51" s="29"/>
      <c r="B51" s="29"/>
      <c r="C51" s="29"/>
      <c r="D51" s="29"/>
      <c r="E51" s="29"/>
      <c r="F51" s="36"/>
      <c r="G51" s="29"/>
    </row>
    <row r="52" spans="1:7">
      <c r="A52" s="29" t="s">
        <v>18</v>
      </c>
      <c r="B52" s="29"/>
      <c r="C52" s="29"/>
      <c r="D52" s="29"/>
      <c r="E52" s="37"/>
      <c r="F52" s="27"/>
      <c r="G52" s="29"/>
    </row>
    <row r="53" spans="1:7">
      <c r="A53" s="29"/>
      <c r="B53" s="29"/>
      <c r="C53" s="29"/>
      <c r="D53" s="29"/>
      <c r="E53" s="38"/>
      <c r="F53" s="38"/>
      <c r="G53" s="43"/>
    </row>
    <row r="54" spans="1:7">
      <c r="A54" s="29" t="s">
        <v>24</v>
      </c>
      <c r="B54" s="29"/>
      <c r="C54" s="29"/>
      <c r="D54" s="29"/>
      <c r="E54" s="39"/>
      <c r="F54" s="39"/>
      <c r="G54" s="40"/>
    </row>
    <row r="55" spans="1:7" ht="13.5" thickBot="1">
      <c r="A55" s="29"/>
      <c r="B55" s="29"/>
      <c r="C55" s="29" t="s">
        <v>23</v>
      </c>
      <c r="D55" s="29"/>
      <c r="E55" s="38"/>
      <c r="F55" s="38"/>
      <c r="G55" s="9">
        <f>G50+F54</f>
        <v>8940240.129999999</v>
      </c>
    </row>
    <row r="56" spans="1:7" ht="13.5" thickTop="1">
      <c r="A56" s="29"/>
      <c r="B56" s="29"/>
      <c r="C56" s="29"/>
      <c r="D56" s="29"/>
      <c r="E56" s="38"/>
      <c r="F56" s="38"/>
      <c r="G56" s="38"/>
    </row>
    <row r="57" spans="1:7">
      <c r="A57" s="28" t="s">
        <v>11</v>
      </c>
      <c r="B57" s="29"/>
      <c r="C57" s="29"/>
      <c r="D57" s="29"/>
      <c r="E57" s="353"/>
      <c r="F57" s="353"/>
      <c r="G57" s="38"/>
    </row>
    <row r="58" spans="1:7">
      <c r="A58" s="29"/>
      <c r="B58" s="29"/>
      <c r="C58" s="29"/>
      <c r="D58" s="29"/>
      <c r="E58" s="41"/>
      <c r="F58" s="41"/>
      <c r="G58" s="38"/>
    </row>
    <row r="59" spans="1:7">
      <c r="A59" s="29" t="s">
        <v>14</v>
      </c>
      <c r="B59" s="29"/>
      <c r="C59" s="29"/>
      <c r="D59" s="29"/>
      <c r="E59" s="42"/>
      <c r="F59" s="42"/>
      <c r="G59" s="43"/>
    </row>
    <row r="60" spans="1:7">
      <c r="A60" s="28" t="s">
        <v>13</v>
      </c>
      <c r="B60" s="29"/>
      <c r="C60" s="29"/>
      <c r="D60" s="29"/>
      <c r="E60" s="42"/>
      <c r="F60" s="42"/>
      <c r="G60" s="43"/>
    </row>
    <row r="61" spans="1:7">
      <c r="A61" s="29" t="s">
        <v>25</v>
      </c>
      <c r="B61" s="29"/>
      <c r="C61" s="29"/>
      <c r="D61" s="29"/>
      <c r="E61" s="44"/>
      <c r="F61" s="42"/>
      <c r="G61" s="29"/>
    </row>
    <row r="62" spans="1:7">
      <c r="A62" s="29"/>
      <c r="B62" s="29"/>
      <c r="C62" s="29"/>
      <c r="D62" s="29"/>
      <c r="E62" s="29"/>
      <c r="F62" s="29"/>
      <c r="G62" s="29"/>
    </row>
    <row r="63" spans="1:7" ht="13.5" thickBot="1">
      <c r="A63" s="29"/>
      <c r="B63" s="29"/>
      <c r="D63" s="8" t="s">
        <v>26</v>
      </c>
      <c r="E63" s="29"/>
      <c r="F63" s="29"/>
      <c r="G63" s="148">
        <f>G55-F59-F61-F60</f>
        <v>8940240.129999999</v>
      </c>
    </row>
    <row r="64" spans="1:7" ht="13.5" thickTop="1">
      <c r="A64" s="29"/>
      <c r="B64" s="29"/>
      <c r="D64" s="8"/>
      <c r="E64" s="29"/>
      <c r="F64" s="29"/>
      <c r="G64" s="5"/>
    </row>
    <row r="65" spans="1:7">
      <c r="A65" s="29"/>
      <c r="B65" s="29"/>
      <c r="D65" s="8"/>
      <c r="E65" s="29"/>
      <c r="F65" s="29"/>
      <c r="G65" s="5"/>
    </row>
    <row r="66" spans="1:7">
      <c r="A66" s="8"/>
      <c r="B66" s="7"/>
      <c r="C66" s="4"/>
      <c r="D66" s="4"/>
      <c r="E66" s="4"/>
      <c r="F66" s="6"/>
      <c r="G66" s="5"/>
    </row>
    <row r="67" spans="1:7">
      <c r="A67" s="8"/>
      <c r="B67" s="7"/>
      <c r="C67" s="4"/>
      <c r="D67" s="4"/>
      <c r="E67" s="4"/>
      <c r="F67" s="6"/>
      <c r="G67" s="5"/>
    </row>
    <row r="68" spans="1:7">
      <c r="A68" s="8"/>
      <c r="B68" s="7"/>
      <c r="C68" s="4"/>
      <c r="D68" s="4"/>
      <c r="E68" s="4"/>
      <c r="F68" s="6"/>
      <c r="G68" s="5"/>
    </row>
    <row r="69" spans="1:7">
      <c r="A69" s="36" t="s">
        <v>28</v>
      </c>
      <c r="B69" s="36"/>
      <c r="C69" s="36"/>
      <c r="D69" s="29"/>
      <c r="E69" s="29"/>
      <c r="F69" s="34"/>
      <c r="G69" s="34"/>
    </row>
    <row r="70" spans="1:7">
      <c r="A70" s="46" t="s">
        <v>29</v>
      </c>
      <c r="B70" s="45"/>
      <c r="C70" s="29"/>
      <c r="D70" s="29"/>
      <c r="E70" s="29"/>
      <c r="F70" s="341" t="s">
        <v>27</v>
      </c>
      <c r="G70" s="341"/>
    </row>
    <row r="71" spans="1:7">
      <c r="A71" s="350"/>
      <c r="B71" s="350"/>
      <c r="C71" s="350"/>
      <c r="D71" s="350"/>
      <c r="E71" s="350"/>
      <c r="F71" s="350"/>
      <c r="G71" s="350"/>
    </row>
    <row r="72" spans="1:7">
      <c r="A72" s="46"/>
      <c r="B72" s="45"/>
      <c r="C72" s="29"/>
      <c r="D72" s="29"/>
      <c r="E72" s="29"/>
      <c r="F72" s="72"/>
      <c r="G72" s="72"/>
    </row>
    <row r="73" spans="1:7">
      <c r="A73" s="46"/>
      <c r="B73" s="45"/>
      <c r="C73" s="29"/>
      <c r="D73" s="29"/>
      <c r="E73" s="29"/>
      <c r="F73" s="72"/>
      <c r="G73" s="72"/>
    </row>
    <row r="74" spans="1:7">
      <c r="A74" s="46"/>
      <c r="B74" s="45"/>
      <c r="C74" s="29"/>
      <c r="D74" s="29"/>
      <c r="E74" s="29"/>
      <c r="F74" s="72"/>
      <c r="G74" s="72"/>
    </row>
    <row r="75" spans="1:7">
      <c r="A75" s="46"/>
      <c r="B75" s="45"/>
      <c r="C75" s="29"/>
      <c r="D75" s="29"/>
      <c r="E75" s="29"/>
      <c r="F75" s="72"/>
      <c r="G75" s="72"/>
    </row>
    <row r="81" spans="1:7">
      <c r="A81" s="46"/>
      <c r="B81" s="45"/>
      <c r="C81" s="29"/>
      <c r="D81" s="29"/>
      <c r="E81" s="29"/>
      <c r="F81" s="72"/>
      <c r="G81" s="72"/>
    </row>
    <row r="82" spans="1:7">
      <c r="A82" s="54"/>
      <c r="B82" s="55"/>
      <c r="C82" s="56"/>
      <c r="D82" s="56"/>
      <c r="E82" s="56"/>
      <c r="F82" s="57"/>
      <c r="G82" s="58"/>
    </row>
    <row r="83" spans="1:7" ht="15">
      <c r="A83" s="25"/>
      <c r="B83" s="23"/>
      <c r="D83" s="24"/>
      <c r="E83" s="19"/>
      <c r="F83" s="23"/>
      <c r="G83" s="22"/>
    </row>
    <row r="84" spans="1:7" ht="15">
      <c r="A84" s="25"/>
      <c r="B84" s="23"/>
      <c r="D84" s="24"/>
      <c r="E84" s="19"/>
      <c r="F84" s="23"/>
      <c r="G84" s="22"/>
    </row>
    <row r="85" spans="1:7" ht="15">
      <c r="A85" s="25"/>
      <c r="B85" s="23"/>
      <c r="D85" s="24"/>
      <c r="E85" s="19"/>
      <c r="F85" s="23"/>
      <c r="G85" s="22"/>
    </row>
    <row r="86" spans="1:7" ht="15">
      <c r="A86" s="25"/>
      <c r="B86" s="23"/>
      <c r="D86" s="24"/>
      <c r="E86" s="19"/>
      <c r="F86" s="23"/>
      <c r="G86" s="22"/>
    </row>
    <row r="87" spans="1:7" ht="15">
      <c r="A87" s="25"/>
      <c r="B87" s="23"/>
      <c r="D87" s="24"/>
      <c r="E87" s="19"/>
      <c r="F87" s="23"/>
      <c r="G87" s="22"/>
    </row>
    <row r="88" spans="1:7" ht="18">
      <c r="A88" s="342" t="s">
        <v>2</v>
      </c>
      <c r="B88" s="342"/>
      <c r="C88" s="342"/>
      <c r="D88" s="342"/>
      <c r="E88" s="342"/>
      <c r="F88" s="342"/>
      <c r="G88" s="342"/>
    </row>
    <row r="89" spans="1:7">
      <c r="A89" s="343" t="s">
        <v>3</v>
      </c>
      <c r="B89" s="343"/>
      <c r="C89" s="343"/>
      <c r="D89" s="343"/>
      <c r="E89" s="343"/>
      <c r="F89" s="343"/>
      <c r="G89" s="343"/>
    </row>
    <row r="90" spans="1:7">
      <c r="A90" s="339" t="s">
        <v>4</v>
      </c>
      <c r="B90" s="339"/>
      <c r="C90" s="339"/>
      <c r="D90" s="339"/>
      <c r="E90" s="339"/>
      <c r="F90" s="339"/>
      <c r="G90" s="339"/>
    </row>
    <row r="91" spans="1:7">
      <c r="A91" s="339" t="s">
        <v>5</v>
      </c>
      <c r="B91" s="339"/>
      <c r="C91" s="339"/>
      <c r="D91" s="339"/>
      <c r="E91" s="339"/>
      <c r="F91" s="339"/>
      <c r="G91" s="339"/>
    </row>
    <row r="92" spans="1:7" ht="20.25">
      <c r="A92" s="150" t="s">
        <v>1</v>
      </c>
      <c r="B92" s="151"/>
      <c r="C92" s="152"/>
      <c r="D92" s="153"/>
      <c r="E92" s="154"/>
      <c r="F92" s="3"/>
      <c r="G92" s="21" t="s">
        <v>0</v>
      </c>
    </row>
    <row r="93" spans="1:7" ht="20.25">
      <c r="A93" s="156" t="s">
        <v>6</v>
      </c>
      <c r="B93" s="156"/>
      <c r="C93" s="152"/>
      <c r="D93" s="20"/>
      <c r="E93" s="19"/>
      <c r="F93" s="1"/>
      <c r="G93" s="155">
        <v>44255</v>
      </c>
    </row>
    <row r="94" spans="1:7">
      <c r="A94" s="2"/>
      <c r="B94" s="2"/>
      <c r="C94" s="18"/>
      <c r="D94" s="1"/>
      <c r="E94" s="17"/>
      <c r="F94" s="16"/>
      <c r="G94" s="16"/>
    </row>
    <row r="95" spans="1:7">
      <c r="A95" s="51" t="s">
        <v>33</v>
      </c>
      <c r="B95" s="7"/>
      <c r="C95" s="4"/>
      <c r="D95" s="4"/>
      <c r="E95" s="4"/>
      <c r="F95" s="15">
        <v>8940240.1300000008</v>
      </c>
      <c r="G95" s="15"/>
    </row>
    <row r="96" spans="1:7">
      <c r="A96" s="51" t="s">
        <v>34</v>
      </c>
      <c r="B96" s="7"/>
      <c r="C96" s="4"/>
      <c r="D96" s="4"/>
      <c r="E96" s="4"/>
      <c r="F96" s="15"/>
      <c r="G96" s="15"/>
    </row>
    <row r="97" spans="1:7">
      <c r="A97" s="4"/>
      <c r="B97" s="7"/>
      <c r="C97" s="4"/>
      <c r="D97" s="8" t="s">
        <v>15</v>
      </c>
      <c r="E97" s="4"/>
      <c r="F97" s="11"/>
      <c r="G97" s="12">
        <f>+F95+F96+F97</f>
        <v>8940240.1300000008</v>
      </c>
    </row>
    <row r="98" spans="1:7">
      <c r="A98" s="4"/>
      <c r="B98" s="7"/>
      <c r="C98" s="4"/>
      <c r="D98" s="4"/>
      <c r="E98" s="4"/>
      <c r="F98" s="6"/>
      <c r="G98" s="13"/>
    </row>
    <row r="99" spans="1:7">
      <c r="A99" s="26" t="s">
        <v>7</v>
      </c>
      <c r="B99" s="7"/>
      <c r="C99" s="4"/>
      <c r="D99" s="4"/>
      <c r="E99" s="4"/>
      <c r="F99" s="13"/>
      <c r="G99" s="6"/>
    </row>
    <row r="100" spans="1:7">
      <c r="A100" s="28" t="s">
        <v>8</v>
      </c>
      <c r="B100" s="29"/>
      <c r="C100" s="29"/>
      <c r="D100" s="4"/>
      <c r="E100" s="4"/>
      <c r="F100" s="13">
        <v>0</v>
      </c>
      <c r="G100" s="6"/>
    </row>
    <row r="101" spans="1:7">
      <c r="A101" s="28" t="s">
        <v>9</v>
      </c>
      <c r="B101" s="29"/>
      <c r="C101" s="29"/>
      <c r="D101" s="4"/>
      <c r="E101" s="4"/>
      <c r="F101" s="13">
        <v>0</v>
      </c>
      <c r="G101" s="6"/>
    </row>
    <row r="102" spans="1:7">
      <c r="A102" s="28" t="s">
        <v>10</v>
      </c>
      <c r="B102" s="29"/>
      <c r="C102" s="29"/>
      <c r="D102" s="4"/>
      <c r="E102" s="4"/>
      <c r="F102" s="13">
        <v>0</v>
      </c>
      <c r="G102" s="6"/>
    </row>
    <row r="103" spans="1:7">
      <c r="A103" s="28" t="s">
        <v>10</v>
      </c>
      <c r="B103" s="29"/>
      <c r="C103" s="29"/>
      <c r="D103" s="4"/>
      <c r="E103" s="4"/>
      <c r="F103" s="13">
        <v>0</v>
      </c>
      <c r="G103" s="6"/>
    </row>
    <row r="104" spans="1:7">
      <c r="A104" s="4"/>
      <c r="B104" s="7"/>
      <c r="C104" s="4"/>
      <c r="D104" s="4"/>
      <c r="E104" s="4"/>
      <c r="F104" s="6">
        <v>0</v>
      </c>
      <c r="G104" s="6"/>
    </row>
    <row r="105" spans="1:7">
      <c r="B105" s="7"/>
      <c r="C105" s="8"/>
      <c r="D105" s="8" t="s">
        <v>15</v>
      </c>
      <c r="E105" s="14"/>
      <c r="F105" s="6"/>
      <c r="G105" s="12">
        <f>+G97+F100+F101+F102+F103+F104</f>
        <v>8940240.1300000008</v>
      </c>
    </row>
    <row r="106" spans="1:7">
      <c r="A106" s="8"/>
      <c r="B106" s="7"/>
      <c r="C106" s="4"/>
      <c r="D106" s="4"/>
      <c r="E106" s="14"/>
      <c r="F106" s="6"/>
      <c r="G106" s="13"/>
    </row>
    <row r="107" spans="1:7">
      <c r="A107" s="26" t="s">
        <v>11</v>
      </c>
      <c r="B107" s="29"/>
      <c r="C107" s="29"/>
      <c r="D107" s="4"/>
      <c r="E107" s="14"/>
      <c r="F107" s="6"/>
      <c r="G107" s="13"/>
    </row>
    <row r="108" spans="1:7">
      <c r="A108" s="29" t="s">
        <v>12</v>
      </c>
      <c r="B108" s="29"/>
      <c r="C108" s="29"/>
      <c r="D108" s="4"/>
      <c r="E108" s="14"/>
      <c r="F108" s="6">
        <v>0</v>
      </c>
      <c r="G108" s="13"/>
    </row>
    <row r="109" spans="1:7">
      <c r="A109" s="28" t="s">
        <v>13</v>
      </c>
      <c r="B109" s="29"/>
      <c r="C109" s="29"/>
      <c r="D109" s="4"/>
      <c r="E109" s="14"/>
      <c r="F109" s="6">
        <v>0</v>
      </c>
      <c r="G109" s="13"/>
    </row>
    <row r="110" spans="1:7">
      <c r="A110" s="29" t="s">
        <v>14</v>
      </c>
      <c r="B110" s="29"/>
      <c r="C110" s="29"/>
      <c r="D110" s="4"/>
      <c r="E110" s="14"/>
      <c r="F110" s="6">
        <v>0</v>
      </c>
      <c r="G110" s="13"/>
    </row>
    <row r="111" spans="1:7">
      <c r="A111" s="8"/>
      <c r="B111" s="7"/>
      <c r="C111" s="4"/>
      <c r="D111" s="8" t="s">
        <v>15</v>
      </c>
      <c r="E111" s="14"/>
      <c r="F111" s="6"/>
      <c r="G111" s="12">
        <f>+G103+F106+F107+F108+F109</f>
        <v>0</v>
      </c>
    </row>
    <row r="112" spans="1:7">
      <c r="A112" s="8"/>
      <c r="B112" s="7"/>
      <c r="C112" s="4"/>
      <c r="D112" s="4"/>
      <c r="E112" s="14"/>
      <c r="F112" s="6"/>
      <c r="G112" s="13"/>
    </row>
    <row r="113" spans="1:7" ht="13.5" thickBot="1">
      <c r="A113" s="8"/>
      <c r="B113" s="7"/>
      <c r="D113" s="8" t="s">
        <v>16</v>
      </c>
      <c r="E113" s="14"/>
      <c r="F113" s="6"/>
      <c r="G113" s="157">
        <f>+G105-G111</f>
        <v>8940240.1300000008</v>
      </c>
    </row>
    <row r="114" spans="1:7" ht="13.5" thickTop="1">
      <c r="A114" s="8"/>
      <c r="B114" s="7"/>
      <c r="C114" s="4"/>
      <c r="D114" s="4"/>
      <c r="E114" s="14"/>
      <c r="F114" s="6"/>
      <c r="G114" s="13"/>
    </row>
    <row r="115" spans="1:7">
      <c r="A115" s="47"/>
      <c r="B115" s="48" t="s">
        <v>17</v>
      </c>
      <c r="C115" s="49"/>
      <c r="D115" s="47"/>
      <c r="E115" s="47"/>
      <c r="F115" s="50"/>
      <c r="G115" s="50"/>
    </row>
    <row r="116" spans="1:7">
      <c r="A116" s="26" t="s">
        <v>18</v>
      </c>
      <c r="B116" s="7"/>
      <c r="C116" s="4"/>
      <c r="D116" s="4"/>
      <c r="E116" s="4"/>
      <c r="F116" s="6"/>
      <c r="G116" s="13"/>
    </row>
    <row r="117" spans="1:7">
      <c r="A117" s="4"/>
      <c r="B117" s="7"/>
      <c r="C117" s="4"/>
      <c r="D117" s="4"/>
      <c r="E117" s="4"/>
      <c r="F117" s="6"/>
    </row>
    <row r="118" spans="1:7">
      <c r="A118" s="28" t="s">
        <v>19</v>
      </c>
      <c r="B118" s="7"/>
      <c r="C118" s="4"/>
      <c r="D118" s="4"/>
      <c r="E118" s="4"/>
      <c r="F118" s="11">
        <v>0</v>
      </c>
      <c r="G118" s="6"/>
    </row>
    <row r="119" spans="1:7" ht="13.5" thickBot="1">
      <c r="A119" s="4"/>
      <c r="B119" s="7"/>
      <c r="C119" s="4"/>
      <c r="D119" s="4"/>
      <c r="E119" s="4"/>
      <c r="F119" s="6"/>
      <c r="G119" s="53">
        <f>G113+F118</f>
        <v>8940240.1300000008</v>
      </c>
    </row>
    <row r="120" spans="1:7" ht="13.5" thickTop="1">
      <c r="A120" s="8" t="s">
        <v>11</v>
      </c>
      <c r="B120" s="7"/>
      <c r="C120" s="4"/>
      <c r="D120" s="4"/>
      <c r="E120" s="4"/>
      <c r="F120" s="6"/>
      <c r="G120" s="13"/>
    </row>
    <row r="121" spans="1:7">
      <c r="A121" s="8"/>
      <c r="B121" s="7"/>
      <c r="C121" s="4"/>
      <c r="D121" s="4"/>
      <c r="E121" s="4"/>
      <c r="F121" s="6"/>
      <c r="G121" s="13"/>
    </row>
    <row r="122" spans="1:7">
      <c r="A122" s="29" t="s">
        <v>20</v>
      </c>
      <c r="B122" s="7"/>
      <c r="C122" s="4"/>
      <c r="D122" s="4"/>
      <c r="E122" s="4"/>
      <c r="F122" s="6">
        <v>0</v>
      </c>
      <c r="G122" s="13"/>
    </row>
    <row r="123" spans="1:7">
      <c r="A123" s="4"/>
      <c r="B123" s="7"/>
      <c r="C123" s="4"/>
      <c r="D123" s="4"/>
      <c r="E123" s="4"/>
      <c r="F123" s="12"/>
      <c r="G123" s="11">
        <f>+F122+F123</f>
        <v>0</v>
      </c>
    </row>
    <row r="124" spans="1:7" ht="13.5" thickBot="1">
      <c r="A124" s="8" t="s">
        <v>21</v>
      </c>
      <c r="B124" s="7"/>
      <c r="C124" s="4"/>
      <c r="D124" s="4"/>
      <c r="E124" s="4"/>
      <c r="F124" s="10"/>
      <c r="G124" s="9">
        <f>+G119-G123</f>
        <v>8940240.1300000008</v>
      </c>
    </row>
    <row r="125" spans="1:7" ht="13.5" thickTop="1">
      <c r="A125" s="8"/>
      <c r="B125" s="7"/>
      <c r="C125" s="4"/>
      <c r="D125" s="4"/>
      <c r="E125" s="4"/>
      <c r="F125" s="6"/>
      <c r="G125" s="5"/>
    </row>
    <row r="126" spans="1:7">
      <c r="A126" s="8"/>
      <c r="B126" s="7"/>
      <c r="C126" s="4"/>
      <c r="D126" s="4"/>
      <c r="E126" s="4"/>
      <c r="F126" s="6"/>
      <c r="G126" s="5"/>
    </row>
    <row r="127" spans="1:7">
      <c r="A127" s="26" t="s">
        <v>22</v>
      </c>
      <c r="B127" s="26"/>
      <c r="C127" s="26"/>
      <c r="D127" s="26"/>
      <c r="E127" s="340"/>
      <c r="F127" s="340"/>
      <c r="G127" s="29"/>
    </row>
    <row r="128" spans="1:7">
      <c r="A128" s="29"/>
      <c r="B128" s="29"/>
      <c r="C128" s="29"/>
      <c r="D128" s="29"/>
      <c r="E128" s="32"/>
      <c r="F128" s="33"/>
      <c r="G128" s="29"/>
    </row>
    <row r="129" spans="1:7">
      <c r="A129" s="51" t="s">
        <v>35</v>
      </c>
      <c r="B129" s="29"/>
      <c r="C129" s="29"/>
      <c r="D129" s="29"/>
      <c r="E129" s="34"/>
      <c r="F129" s="35">
        <f>+F95</f>
        <v>8940240.1300000008</v>
      </c>
      <c r="G129" s="43"/>
    </row>
    <row r="130" spans="1:7">
      <c r="A130" s="51" t="s">
        <v>36</v>
      </c>
      <c r="B130" s="29"/>
      <c r="C130" s="29"/>
      <c r="D130" s="29"/>
      <c r="E130" s="352">
        <v>0</v>
      </c>
      <c r="F130" s="352"/>
      <c r="G130" s="29"/>
    </row>
    <row r="131" spans="1:7" ht="13.5" thickBot="1">
      <c r="A131" s="29"/>
      <c r="B131" s="29"/>
      <c r="C131" s="29" t="s">
        <v>23</v>
      </c>
      <c r="D131" s="29"/>
      <c r="E131" s="29"/>
      <c r="F131" s="29"/>
      <c r="G131" s="9">
        <f>F129+E130</f>
        <v>8940240.1300000008</v>
      </c>
    </row>
    <row r="132" spans="1:7" ht="13.5" thickTop="1">
      <c r="A132" s="29"/>
      <c r="B132" s="29"/>
      <c r="C132" s="29"/>
      <c r="D132" s="29"/>
      <c r="E132" s="29"/>
      <c r="F132" s="36"/>
      <c r="G132" s="29"/>
    </row>
    <row r="133" spans="1:7">
      <c r="A133" s="29" t="s">
        <v>18</v>
      </c>
      <c r="B133" s="29"/>
      <c r="C133" s="29"/>
      <c r="D133" s="29"/>
      <c r="E133" s="37"/>
      <c r="F133" s="27"/>
      <c r="G133" s="29"/>
    </row>
    <row r="134" spans="1:7">
      <c r="A134" s="29"/>
      <c r="B134" s="29"/>
      <c r="C134" s="29"/>
      <c r="D134" s="29"/>
      <c r="E134" s="38"/>
      <c r="F134" s="38"/>
      <c r="G134" s="43"/>
    </row>
    <row r="135" spans="1:7">
      <c r="A135" s="29" t="s">
        <v>24</v>
      </c>
      <c r="B135" s="29"/>
      <c r="C135" s="29"/>
      <c r="D135" s="29"/>
      <c r="E135" s="39"/>
      <c r="F135" s="39"/>
      <c r="G135" s="40"/>
    </row>
    <row r="136" spans="1:7" ht="13.5" thickBot="1">
      <c r="A136" s="29"/>
      <c r="B136" s="29"/>
      <c r="C136" s="29" t="s">
        <v>23</v>
      </c>
      <c r="D136" s="29"/>
      <c r="E136" s="38"/>
      <c r="F136" s="38"/>
      <c r="G136" s="9">
        <f>G131+F135</f>
        <v>8940240.1300000008</v>
      </c>
    </row>
    <row r="137" spans="1:7" ht="13.5" thickTop="1">
      <c r="A137" s="29"/>
      <c r="B137" s="29"/>
      <c r="C137" s="29"/>
      <c r="D137" s="29"/>
      <c r="E137" s="38"/>
      <c r="F137" s="38"/>
      <c r="G137" s="38"/>
    </row>
    <row r="138" spans="1:7">
      <c r="A138" s="28" t="s">
        <v>11</v>
      </c>
      <c r="B138" s="29"/>
      <c r="C138" s="29"/>
      <c r="D138" s="29"/>
      <c r="E138" s="353"/>
      <c r="F138" s="353"/>
      <c r="G138" s="38"/>
    </row>
    <row r="139" spans="1:7">
      <c r="A139" s="29"/>
      <c r="B139" s="29"/>
      <c r="C139" s="29"/>
      <c r="D139" s="29"/>
      <c r="E139" s="41"/>
      <c r="F139" s="41"/>
      <c r="G139" s="38"/>
    </row>
    <row r="140" spans="1:7">
      <c r="A140" s="29" t="s">
        <v>14</v>
      </c>
      <c r="B140" s="29"/>
      <c r="C140" s="29"/>
      <c r="D140" s="29"/>
      <c r="E140" s="42"/>
      <c r="F140" s="42"/>
      <c r="G140" s="43"/>
    </row>
    <row r="141" spans="1:7">
      <c r="A141" s="28" t="s">
        <v>13</v>
      </c>
      <c r="B141" s="29"/>
      <c r="C141" s="29"/>
      <c r="D141" s="29"/>
      <c r="E141" s="42"/>
      <c r="F141" s="42"/>
      <c r="G141" s="43"/>
    </row>
    <row r="142" spans="1:7">
      <c r="A142" s="29" t="s">
        <v>25</v>
      </c>
      <c r="B142" s="29"/>
      <c r="C142" s="29"/>
      <c r="D142" s="29"/>
      <c r="E142" s="44"/>
      <c r="F142" s="42"/>
      <c r="G142" s="29"/>
    </row>
    <row r="143" spans="1:7">
      <c r="A143" s="29"/>
      <c r="B143" s="29"/>
      <c r="C143" s="29"/>
      <c r="D143" s="29"/>
      <c r="E143" s="29"/>
      <c r="F143" s="29"/>
      <c r="G143" s="29"/>
    </row>
    <row r="144" spans="1:7" ht="13.5" thickBot="1">
      <c r="A144" s="29"/>
      <c r="B144" s="29"/>
      <c r="D144" s="8" t="s">
        <v>26</v>
      </c>
      <c r="E144" s="29"/>
      <c r="F144" s="29"/>
      <c r="G144" s="157">
        <f>G136-F140-F142-F141</f>
        <v>8940240.1300000008</v>
      </c>
    </row>
    <row r="145" spans="1:7" ht="13.5" thickTop="1">
      <c r="A145" s="29"/>
      <c r="B145" s="29"/>
      <c r="D145" s="8"/>
      <c r="E145" s="29"/>
      <c r="F145" s="29"/>
      <c r="G145" s="29"/>
    </row>
    <row r="146" spans="1:7">
      <c r="A146" s="29"/>
      <c r="B146" s="29"/>
      <c r="D146" s="8"/>
      <c r="E146" s="29"/>
      <c r="F146" s="29"/>
      <c r="G146" s="29"/>
    </row>
    <row r="147" spans="1:7">
      <c r="A147" s="8"/>
      <c r="B147" s="7"/>
      <c r="C147" s="4"/>
      <c r="D147" s="4"/>
      <c r="E147" s="4"/>
      <c r="F147" s="6"/>
      <c r="G147" s="5"/>
    </row>
    <row r="148" spans="1:7">
      <c r="A148" s="8"/>
      <c r="B148" s="7"/>
      <c r="C148" s="4"/>
      <c r="D148" s="4"/>
      <c r="E148" s="4"/>
      <c r="F148" s="6"/>
      <c r="G148" s="5"/>
    </row>
    <row r="149" spans="1:7">
      <c r="A149" s="8"/>
      <c r="B149" s="7"/>
      <c r="C149" s="4"/>
      <c r="D149" s="4"/>
      <c r="E149" s="4"/>
      <c r="F149" s="6"/>
      <c r="G149" s="5"/>
    </row>
    <row r="150" spans="1:7">
      <c r="A150" s="36" t="s">
        <v>28</v>
      </c>
      <c r="B150" s="36"/>
      <c r="C150" s="36"/>
      <c r="D150" s="29"/>
      <c r="E150" s="29"/>
      <c r="F150" s="34"/>
      <c r="G150" s="34"/>
    </row>
    <row r="151" spans="1:7">
      <c r="A151" s="46" t="s">
        <v>29</v>
      </c>
      <c r="B151" s="45"/>
      <c r="C151" s="29"/>
      <c r="D151" s="29"/>
      <c r="E151" s="29"/>
      <c r="F151" s="341" t="s">
        <v>27</v>
      </c>
      <c r="G151" s="341"/>
    </row>
    <row r="152" spans="1:7">
      <c r="A152" s="46"/>
      <c r="B152" s="45"/>
      <c r="C152" s="29"/>
      <c r="D152" s="29"/>
      <c r="E152" s="29"/>
      <c r="F152" s="72"/>
      <c r="G152" s="72"/>
    </row>
    <row r="153" spans="1:7">
      <c r="A153" s="350"/>
      <c r="B153" s="350"/>
      <c r="C153" s="350"/>
      <c r="D153" s="350"/>
      <c r="E153" s="350"/>
      <c r="F153" s="350"/>
      <c r="G153" s="350"/>
    </row>
    <row r="154" spans="1:7">
      <c r="A154" s="46"/>
      <c r="B154" s="45"/>
      <c r="C154" s="29"/>
      <c r="D154" s="29"/>
      <c r="E154" s="29"/>
      <c r="F154" s="72"/>
      <c r="G154" s="72"/>
    </row>
    <row r="155" spans="1:7">
      <c r="A155" s="46"/>
      <c r="B155" s="45"/>
      <c r="C155" s="29"/>
      <c r="D155" s="29"/>
      <c r="E155" s="29"/>
      <c r="F155" s="72"/>
      <c r="G155" s="72"/>
    </row>
    <row r="156" spans="1:7">
      <c r="A156" s="46"/>
      <c r="B156" s="45"/>
      <c r="C156" s="29"/>
      <c r="D156" s="29"/>
      <c r="E156" s="29"/>
      <c r="F156" s="72"/>
      <c r="G156" s="72"/>
    </row>
    <row r="157" spans="1:7">
      <c r="A157" s="46"/>
      <c r="B157" s="45"/>
      <c r="C157" s="29"/>
      <c r="D157" s="29"/>
      <c r="E157" s="29"/>
      <c r="F157" s="72"/>
      <c r="G157" s="72"/>
    </row>
    <row r="164" spans="1:15">
      <c r="A164" s="54"/>
      <c r="B164" s="55"/>
      <c r="C164" s="56"/>
      <c r="D164" s="56"/>
      <c r="E164" s="56"/>
      <c r="F164" s="57"/>
      <c r="G164" s="58"/>
    </row>
    <row r="165" spans="1:15" s="52" customFormat="1">
      <c r="A165" s="59"/>
      <c r="B165" s="60"/>
      <c r="C165" s="61"/>
      <c r="D165" s="61"/>
      <c r="E165" s="61"/>
      <c r="F165" s="62"/>
      <c r="G165" s="63"/>
      <c r="H165" s="254"/>
      <c r="I165" s="121"/>
      <c r="O165" s="108"/>
    </row>
    <row r="166" spans="1:15" ht="15">
      <c r="A166" s="25"/>
      <c r="B166" s="23"/>
      <c r="D166" s="24"/>
      <c r="E166" s="19"/>
      <c r="F166" s="23"/>
      <c r="G166" s="22"/>
    </row>
    <row r="167" spans="1:15" ht="15">
      <c r="A167" s="25"/>
      <c r="B167" s="23"/>
      <c r="D167" s="24"/>
      <c r="E167" s="19"/>
      <c r="F167" s="23"/>
      <c r="G167" s="22"/>
    </row>
    <row r="168" spans="1:15" ht="15">
      <c r="A168" s="25"/>
      <c r="B168" s="23"/>
      <c r="D168" s="24"/>
      <c r="E168" s="19"/>
      <c r="F168" s="23"/>
      <c r="G168" s="22"/>
    </row>
    <row r="169" spans="1:15" ht="15">
      <c r="A169" s="25"/>
      <c r="B169" s="23"/>
      <c r="D169" s="24"/>
      <c r="E169" s="19"/>
      <c r="F169" s="23"/>
      <c r="G169" s="22"/>
    </row>
    <row r="170" spans="1:15" ht="18">
      <c r="A170" s="342" t="s">
        <v>2</v>
      </c>
      <c r="B170" s="342"/>
      <c r="C170" s="342"/>
      <c r="D170" s="342"/>
      <c r="E170" s="342"/>
      <c r="F170" s="342"/>
      <c r="G170" s="342"/>
    </row>
    <row r="171" spans="1:15">
      <c r="A171" s="343" t="s">
        <v>3</v>
      </c>
      <c r="B171" s="343"/>
      <c r="C171" s="343"/>
      <c r="D171" s="343"/>
      <c r="E171" s="343"/>
      <c r="F171" s="343"/>
      <c r="G171" s="343"/>
    </row>
    <row r="172" spans="1:15">
      <c r="A172" s="339" t="s">
        <v>4</v>
      </c>
      <c r="B172" s="339"/>
      <c r="C172" s="339"/>
      <c r="D172" s="339"/>
      <c r="E172" s="339"/>
      <c r="F172" s="339"/>
      <c r="G172" s="339"/>
    </row>
    <row r="173" spans="1:15">
      <c r="A173" s="339" t="s">
        <v>5</v>
      </c>
      <c r="B173" s="339"/>
      <c r="C173" s="339"/>
      <c r="D173" s="339"/>
      <c r="E173" s="339"/>
      <c r="F173" s="339"/>
      <c r="G173" s="339"/>
    </row>
    <row r="174" spans="1:15" ht="20.25">
      <c r="A174" s="137" t="s">
        <v>1</v>
      </c>
      <c r="B174" s="137"/>
      <c r="C174" s="128"/>
      <c r="D174" s="129"/>
      <c r="E174" s="159"/>
      <c r="F174" s="3"/>
      <c r="G174" s="68" t="s">
        <v>0</v>
      </c>
    </row>
    <row r="175" spans="1:15" ht="20.25">
      <c r="A175" s="161" t="s">
        <v>6</v>
      </c>
      <c r="B175" s="161"/>
      <c r="C175" s="128"/>
      <c r="D175" s="20"/>
      <c r="E175" s="19"/>
      <c r="F175" s="1"/>
      <c r="G175" s="160">
        <v>44286</v>
      </c>
    </row>
    <row r="176" spans="1:15">
      <c r="A176" s="2"/>
      <c r="B176" s="2"/>
      <c r="C176" s="18"/>
      <c r="D176" s="1"/>
      <c r="E176" s="17"/>
      <c r="F176" s="16"/>
      <c r="G176" s="16"/>
    </row>
    <row r="177" spans="1:7">
      <c r="A177" s="51" t="s">
        <v>43</v>
      </c>
      <c r="B177" s="7"/>
      <c r="C177" s="4"/>
      <c r="D177" s="4"/>
      <c r="E177" s="4"/>
      <c r="F177" s="15">
        <v>8940240.1300000008</v>
      </c>
      <c r="G177" s="15"/>
    </row>
    <row r="178" spans="1:7">
      <c r="A178" s="51" t="s">
        <v>40</v>
      </c>
      <c r="B178" s="7"/>
      <c r="C178" s="4"/>
      <c r="D178" s="4"/>
      <c r="E178" s="4"/>
      <c r="F178" s="15"/>
      <c r="G178" s="15"/>
    </row>
    <row r="179" spans="1:7">
      <c r="A179" s="4"/>
      <c r="B179" s="7"/>
      <c r="C179" s="4"/>
      <c r="D179" s="8" t="s">
        <v>15</v>
      </c>
      <c r="E179" s="4"/>
      <c r="F179" s="11"/>
      <c r="G179" s="66">
        <f>+F177+F178+F179</f>
        <v>8940240.1300000008</v>
      </c>
    </row>
    <row r="180" spans="1:7">
      <c r="A180" s="4"/>
      <c r="B180" s="7"/>
      <c r="C180" s="4"/>
      <c r="D180" s="4"/>
      <c r="E180" s="4"/>
      <c r="F180" s="6"/>
      <c r="G180" s="13"/>
    </row>
    <row r="181" spans="1:7">
      <c r="A181" s="26" t="s">
        <v>7</v>
      </c>
      <c r="B181" s="7"/>
      <c r="C181" s="4"/>
      <c r="D181" s="4"/>
      <c r="E181" s="4"/>
      <c r="F181" s="13"/>
      <c r="G181" s="6"/>
    </row>
    <row r="182" spans="1:7">
      <c r="A182" s="65" t="s">
        <v>39</v>
      </c>
      <c r="B182" s="29"/>
      <c r="C182" s="29"/>
      <c r="D182" s="4"/>
      <c r="E182" s="4"/>
      <c r="F182" s="13">
        <v>6531105</v>
      </c>
      <c r="G182" s="6"/>
    </row>
    <row r="183" spans="1:7">
      <c r="A183" s="65" t="s">
        <v>41</v>
      </c>
      <c r="B183" s="29"/>
      <c r="C183" s="29"/>
      <c r="D183" s="4"/>
      <c r="E183" s="4"/>
      <c r="F183" s="13">
        <v>253500</v>
      </c>
      <c r="G183" s="6"/>
    </row>
    <row r="184" spans="1:7">
      <c r="A184" s="65" t="s">
        <v>38</v>
      </c>
      <c r="B184" s="29"/>
      <c r="C184" s="29"/>
      <c r="D184" s="4"/>
      <c r="E184" s="4"/>
      <c r="F184" s="13">
        <v>31800</v>
      </c>
      <c r="G184" s="6"/>
    </row>
    <row r="185" spans="1:7">
      <c r="A185" s="65" t="s">
        <v>42</v>
      </c>
      <c r="B185" s="29"/>
      <c r="C185" s="29"/>
      <c r="D185" s="4"/>
      <c r="E185" s="4"/>
      <c r="F185" s="64">
        <f>86600</f>
        <v>86600</v>
      </c>
      <c r="G185" s="6"/>
    </row>
    <row r="186" spans="1:7">
      <c r="A186" s="65" t="s">
        <v>42</v>
      </c>
      <c r="B186" s="29"/>
      <c r="C186" s="29"/>
      <c r="D186" s="4"/>
      <c r="E186" s="4"/>
      <c r="F186" s="64">
        <v>122520</v>
      </c>
      <c r="G186" s="6"/>
    </row>
    <row r="187" spans="1:7">
      <c r="A187" s="65" t="s">
        <v>42</v>
      </c>
      <c r="B187" s="29"/>
      <c r="C187" s="29"/>
      <c r="D187" s="4"/>
      <c r="E187" s="4"/>
      <c r="F187" s="64">
        <v>106600</v>
      </c>
      <c r="G187" s="6"/>
    </row>
    <row r="188" spans="1:7">
      <c r="A188" s="28"/>
      <c r="B188" s="29"/>
      <c r="C188" s="29"/>
      <c r="D188" s="4"/>
      <c r="E188" s="4"/>
      <c r="F188" s="64"/>
      <c r="G188" s="6"/>
    </row>
    <row r="189" spans="1:7">
      <c r="B189" s="7"/>
      <c r="C189" s="8"/>
      <c r="D189" s="8" t="s">
        <v>15</v>
      </c>
      <c r="E189" s="14"/>
      <c r="F189" s="6"/>
      <c r="G189" s="66">
        <f>F182+F183+F184+F185+F188+F186+F187</f>
        <v>7132125</v>
      </c>
    </row>
    <row r="190" spans="1:7">
      <c r="A190" s="8"/>
      <c r="B190" s="7"/>
      <c r="C190" s="4"/>
      <c r="D190" s="4"/>
      <c r="E190" s="14"/>
      <c r="F190" s="6"/>
      <c r="G190" s="13"/>
    </row>
    <row r="191" spans="1:7">
      <c r="A191" s="26" t="s">
        <v>11</v>
      </c>
      <c r="B191" s="29"/>
      <c r="C191" s="29"/>
      <c r="D191" s="4"/>
      <c r="E191" s="14"/>
      <c r="F191" s="6"/>
      <c r="G191" s="13"/>
    </row>
    <row r="192" spans="1:7">
      <c r="A192" s="29" t="s">
        <v>12</v>
      </c>
      <c r="B192" s="29"/>
      <c r="C192" s="29"/>
      <c r="D192" s="4"/>
      <c r="E192" s="14"/>
      <c r="F192" s="6">
        <v>0</v>
      </c>
      <c r="G192" s="13"/>
    </row>
    <row r="193" spans="1:7">
      <c r="A193" s="28" t="s">
        <v>13</v>
      </c>
      <c r="B193" s="29"/>
      <c r="C193" s="29"/>
      <c r="D193" s="4"/>
      <c r="E193" s="14"/>
      <c r="F193" s="6">
        <v>0</v>
      </c>
      <c r="G193" s="13"/>
    </row>
    <row r="194" spans="1:7">
      <c r="A194" s="29" t="s">
        <v>14</v>
      </c>
      <c r="B194" s="29"/>
      <c r="C194" s="29"/>
      <c r="D194" s="4"/>
      <c r="E194" s="14"/>
      <c r="F194" s="6">
        <v>0</v>
      </c>
      <c r="G194" s="13"/>
    </row>
    <row r="195" spans="1:7">
      <c r="A195" s="8"/>
      <c r="B195" s="7"/>
      <c r="C195" s="4"/>
      <c r="D195" s="8" t="s">
        <v>15</v>
      </c>
      <c r="E195" s="14"/>
      <c r="F195" s="6"/>
      <c r="G195" s="12">
        <f>+F192+F193+F194</f>
        <v>0</v>
      </c>
    </row>
    <row r="196" spans="1:7">
      <c r="A196" s="8"/>
      <c r="B196" s="7"/>
      <c r="C196" s="4"/>
      <c r="D196" s="4"/>
      <c r="E196" s="14"/>
      <c r="F196" s="6"/>
      <c r="G196" s="13"/>
    </row>
    <row r="197" spans="1:7" ht="13.5" thickBot="1">
      <c r="A197" s="8"/>
      <c r="B197" s="7"/>
      <c r="D197" s="8" t="s">
        <v>16</v>
      </c>
      <c r="E197" s="14"/>
      <c r="F197" s="6"/>
      <c r="G197" s="162">
        <f>+G189+G179-G195</f>
        <v>16072365.130000001</v>
      </c>
    </row>
    <row r="198" spans="1:7" ht="13.5" thickTop="1">
      <c r="A198" s="8"/>
      <c r="B198" s="7"/>
      <c r="C198" s="4"/>
      <c r="D198" s="4"/>
      <c r="E198" s="14"/>
      <c r="F198" s="6"/>
      <c r="G198" s="13"/>
    </row>
    <row r="199" spans="1:7">
      <c r="A199" s="47"/>
      <c r="B199" s="48" t="s">
        <v>17</v>
      </c>
      <c r="C199" s="49"/>
      <c r="D199" s="47"/>
      <c r="E199" s="47"/>
      <c r="F199" s="50"/>
      <c r="G199" s="50"/>
    </row>
    <row r="200" spans="1:7">
      <c r="A200" s="26" t="s">
        <v>18</v>
      </c>
      <c r="B200" s="7"/>
      <c r="C200" s="4"/>
      <c r="D200" s="4"/>
      <c r="E200" s="4"/>
      <c r="F200" s="6"/>
      <c r="G200" s="13"/>
    </row>
    <row r="201" spans="1:7">
      <c r="A201" s="4"/>
      <c r="B201" s="7"/>
      <c r="C201" s="4"/>
      <c r="D201" s="4"/>
      <c r="E201" s="4"/>
      <c r="F201" s="6"/>
    </row>
    <row r="202" spans="1:7">
      <c r="A202" s="28" t="s">
        <v>19</v>
      </c>
      <c r="B202" s="7"/>
      <c r="C202" s="4"/>
      <c r="D202" s="4"/>
      <c r="E202" s="4"/>
      <c r="F202" s="11">
        <v>0</v>
      </c>
      <c r="G202" s="6"/>
    </row>
    <row r="203" spans="1:7">
      <c r="A203" s="4"/>
      <c r="B203" s="7"/>
      <c r="C203" s="4"/>
      <c r="D203" s="4"/>
      <c r="E203" s="4"/>
      <c r="F203" s="6"/>
      <c r="G203" s="163">
        <f>G197+F202</f>
        <v>16072365.130000001</v>
      </c>
    </row>
    <row r="204" spans="1:7">
      <c r="A204" s="8" t="s">
        <v>11</v>
      </c>
      <c r="B204" s="7"/>
      <c r="C204" s="4"/>
      <c r="D204" s="4"/>
      <c r="E204" s="4"/>
      <c r="F204" s="6"/>
      <c r="G204" s="13"/>
    </row>
    <row r="205" spans="1:7">
      <c r="A205" s="8"/>
      <c r="B205" s="7"/>
      <c r="C205" s="4"/>
      <c r="D205" s="4"/>
      <c r="E205" s="4"/>
      <c r="F205" s="6"/>
      <c r="G205" s="13"/>
    </row>
    <row r="206" spans="1:7">
      <c r="A206" s="29" t="s">
        <v>20</v>
      </c>
      <c r="B206" s="7"/>
      <c r="C206" s="4"/>
      <c r="D206" s="4"/>
      <c r="E206" s="4"/>
      <c r="F206" s="6">
        <v>0</v>
      </c>
      <c r="G206" s="13"/>
    </row>
    <row r="207" spans="1:7">
      <c r="A207" s="4"/>
      <c r="B207" s="7"/>
      <c r="C207" s="4"/>
      <c r="D207" s="4"/>
      <c r="E207" s="4"/>
      <c r="F207" s="12"/>
      <c r="G207" s="11">
        <f>+F206+F207</f>
        <v>0</v>
      </c>
    </row>
    <row r="208" spans="1:7" ht="13.5" thickBot="1">
      <c r="A208" s="8" t="s">
        <v>21</v>
      </c>
      <c r="B208" s="7"/>
      <c r="C208" s="4"/>
      <c r="D208" s="4"/>
      <c r="E208" s="4"/>
      <c r="F208" s="10"/>
      <c r="G208" s="9">
        <f>+G203-G207</f>
        <v>16072365.130000001</v>
      </c>
    </row>
    <row r="209" spans="1:7" ht="13.5" thickTop="1">
      <c r="A209" s="8"/>
      <c r="B209" s="7"/>
      <c r="C209" s="4"/>
      <c r="D209" s="4"/>
      <c r="E209" s="4"/>
      <c r="F209" s="6"/>
      <c r="G209" s="5"/>
    </row>
    <row r="210" spans="1:7">
      <c r="A210" s="8"/>
      <c r="B210" s="7"/>
      <c r="C210" s="4"/>
      <c r="D210" s="4"/>
      <c r="E210" s="4"/>
      <c r="F210" s="6"/>
      <c r="G210" s="5"/>
    </row>
    <row r="211" spans="1:7">
      <c r="A211" s="26" t="s">
        <v>22</v>
      </c>
      <c r="B211" s="26"/>
      <c r="C211" s="26"/>
      <c r="D211" s="26"/>
      <c r="E211" s="340"/>
      <c r="F211" s="340"/>
      <c r="G211" s="29"/>
    </row>
    <row r="212" spans="1:7">
      <c r="A212" s="29"/>
      <c r="B212" s="29"/>
      <c r="C212" s="29"/>
      <c r="D212" s="29"/>
      <c r="E212" s="32"/>
      <c r="F212" s="33"/>
      <c r="G212" s="29"/>
    </row>
    <row r="213" spans="1:7">
      <c r="A213" s="51" t="s">
        <v>37</v>
      </c>
      <c r="B213" s="29"/>
      <c r="C213" s="29"/>
      <c r="D213" s="29"/>
      <c r="E213" s="34"/>
      <c r="F213" s="35">
        <f>+F177</f>
        <v>8940240.1300000008</v>
      </c>
      <c r="G213" s="43"/>
    </row>
    <row r="214" spans="1:7">
      <c r="A214" s="51" t="s">
        <v>40</v>
      </c>
      <c r="B214" s="29"/>
      <c r="C214" s="29"/>
      <c r="D214" s="29"/>
      <c r="E214" s="352">
        <v>7132125</v>
      </c>
      <c r="F214" s="352"/>
      <c r="G214" s="29"/>
    </row>
    <row r="215" spans="1:7" ht="13.5" thickBot="1">
      <c r="A215" s="29"/>
      <c r="B215" s="29"/>
      <c r="C215" s="29" t="s">
        <v>23</v>
      </c>
      <c r="D215" s="29"/>
      <c r="E215" s="29"/>
      <c r="F215" s="29"/>
      <c r="G215" s="9">
        <f>F213+E214</f>
        <v>16072365.130000001</v>
      </c>
    </row>
    <row r="216" spans="1:7" ht="13.5" thickTop="1">
      <c r="A216" s="29"/>
      <c r="B216" s="29"/>
      <c r="C216" s="29"/>
      <c r="D216" s="29"/>
      <c r="E216" s="29"/>
      <c r="F216" s="36"/>
      <c r="G216" s="29"/>
    </row>
    <row r="217" spans="1:7">
      <c r="A217" s="29" t="s">
        <v>18</v>
      </c>
      <c r="B217" s="29"/>
      <c r="C217" s="29"/>
      <c r="D217" s="29"/>
      <c r="E217" s="37"/>
      <c r="F217" s="27"/>
      <c r="G217" s="29"/>
    </row>
    <row r="218" spans="1:7">
      <c r="A218" s="29"/>
      <c r="B218" s="29"/>
      <c r="C218" s="29"/>
      <c r="D218" s="29"/>
      <c r="E218" s="38"/>
      <c r="F218" s="38"/>
      <c r="G218" s="43"/>
    </row>
    <row r="219" spans="1:7">
      <c r="A219" s="29" t="s">
        <v>24</v>
      </c>
      <c r="B219" s="29"/>
      <c r="C219" s="29"/>
      <c r="D219" s="29"/>
      <c r="E219" s="39"/>
      <c r="F219" s="39"/>
      <c r="G219" s="40"/>
    </row>
    <row r="220" spans="1:7" ht="13.5" thickBot="1">
      <c r="A220" s="29"/>
      <c r="B220" s="29"/>
      <c r="C220" s="29" t="s">
        <v>23</v>
      </c>
      <c r="D220" s="29"/>
      <c r="E220" s="38"/>
      <c r="F220" s="38"/>
      <c r="G220" s="9">
        <f>G215+F219</f>
        <v>16072365.130000001</v>
      </c>
    </row>
    <row r="221" spans="1:7" ht="13.5" thickTop="1">
      <c r="A221" s="29"/>
      <c r="B221" s="29"/>
      <c r="C221" s="29"/>
      <c r="D221" s="29"/>
      <c r="E221" s="38"/>
      <c r="F221" s="38"/>
      <c r="G221" s="38"/>
    </row>
    <row r="222" spans="1:7">
      <c r="A222" s="28" t="s">
        <v>11</v>
      </c>
      <c r="B222" s="29"/>
      <c r="C222" s="29"/>
      <c r="D222" s="29"/>
      <c r="E222" s="353"/>
      <c r="F222" s="353"/>
      <c r="G222" s="38"/>
    </row>
    <row r="223" spans="1:7">
      <c r="A223" s="29"/>
      <c r="B223" s="29"/>
      <c r="C223" s="29"/>
      <c r="D223" s="29"/>
      <c r="E223" s="41"/>
      <c r="F223" s="41"/>
      <c r="G223" s="38"/>
    </row>
    <row r="224" spans="1:7">
      <c r="A224" s="29" t="s">
        <v>14</v>
      </c>
      <c r="B224" s="29"/>
      <c r="C224" s="29"/>
      <c r="D224" s="29"/>
      <c r="E224" s="42"/>
      <c r="F224" s="42"/>
      <c r="G224" s="43"/>
    </row>
    <row r="225" spans="1:7">
      <c r="A225" s="28" t="s">
        <v>13</v>
      </c>
      <c r="B225" s="29"/>
      <c r="C225" s="29"/>
      <c r="D225" s="29"/>
      <c r="E225" s="42"/>
      <c r="F225" s="42"/>
      <c r="G225" s="43"/>
    </row>
    <row r="226" spans="1:7">
      <c r="A226" s="29" t="s">
        <v>25</v>
      </c>
      <c r="B226" s="29"/>
      <c r="C226" s="29"/>
      <c r="D226" s="29"/>
      <c r="E226" s="44"/>
      <c r="F226" s="42"/>
      <c r="G226" s="29"/>
    </row>
    <row r="227" spans="1:7">
      <c r="A227" s="29"/>
      <c r="B227" s="29"/>
      <c r="C227" s="29"/>
      <c r="D227" s="29"/>
      <c r="E227" s="29"/>
      <c r="F227" s="29"/>
      <c r="G227" s="29"/>
    </row>
    <row r="228" spans="1:7" ht="13.5" thickBot="1">
      <c r="A228" s="29"/>
      <c r="B228" s="29"/>
      <c r="D228" s="8" t="s">
        <v>26</v>
      </c>
      <c r="E228" s="29"/>
      <c r="F228" s="29"/>
      <c r="G228" s="53">
        <f>G220-F224-F226-F225</f>
        <v>16072365.130000001</v>
      </c>
    </row>
    <row r="229" spans="1:7" ht="13.5" thickTop="1">
      <c r="A229" s="8"/>
      <c r="B229" s="7"/>
      <c r="C229" s="4"/>
      <c r="D229" s="4"/>
      <c r="E229" s="4"/>
      <c r="F229" s="6"/>
      <c r="G229" s="5"/>
    </row>
    <row r="230" spans="1:7">
      <c r="A230" s="8"/>
      <c r="B230" s="7"/>
      <c r="C230" s="4"/>
      <c r="D230" s="4"/>
      <c r="E230" s="4"/>
      <c r="F230" s="6"/>
      <c r="G230" s="5"/>
    </row>
    <row r="231" spans="1:7">
      <c r="A231" s="8"/>
      <c r="B231" s="7"/>
      <c r="C231" s="4"/>
      <c r="D231" s="4"/>
      <c r="E231" s="4"/>
      <c r="F231" s="6"/>
      <c r="G231" s="5"/>
    </row>
    <row r="232" spans="1:7">
      <c r="A232" s="8"/>
      <c r="B232" s="7"/>
      <c r="C232" s="4"/>
      <c r="D232" s="4"/>
      <c r="E232" s="4"/>
      <c r="F232" s="6"/>
      <c r="G232" s="5"/>
    </row>
    <row r="233" spans="1:7">
      <c r="A233" s="8"/>
      <c r="B233" s="7"/>
      <c r="C233" s="4"/>
      <c r="D233" s="4"/>
      <c r="E233" s="4"/>
      <c r="F233" s="6"/>
      <c r="G233" s="5"/>
    </row>
    <row r="234" spans="1:7">
      <c r="A234" s="36" t="s">
        <v>28</v>
      </c>
      <c r="B234" s="36"/>
      <c r="C234" s="36"/>
      <c r="D234" s="29"/>
      <c r="E234" s="29"/>
      <c r="F234" s="34"/>
      <c r="G234" s="34"/>
    </row>
    <row r="235" spans="1:7">
      <c r="A235" s="46" t="s">
        <v>29</v>
      </c>
      <c r="B235" s="45"/>
      <c r="C235" s="29"/>
      <c r="D235" s="29"/>
      <c r="E235" s="29"/>
      <c r="F235" s="341" t="s">
        <v>27</v>
      </c>
      <c r="G235" s="341"/>
    </row>
    <row r="236" spans="1:7">
      <c r="A236" s="350"/>
      <c r="B236" s="350"/>
      <c r="C236" s="350"/>
      <c r="D236" s="350"/>
      <c r="E236" s="350"/>
      <c r="F236" s="350"/>
      <c r="G236" s="350"/>
    </row>
    <row r="237" spans="1:7">
      <c r="A237" s="46"/>
      <c r="B237" s="45"/>
      <c r="C237" s="29"/>
      <c r="D237" s="29"/>
      <c r="E237" s="29"/>
      <c r="F237" s="72"/>
      <c r="G237" s="72"/>
    </row>
    <row r="238" spans="1:7">
      <c r="A238" s="46"/>
      <c r="B238" s="45"/>
      <c r="C238" s="29"/>
      <c r="D238" s="29"/>
      <c r="E238" s="29"/>
      <c r="F238" s="72"/>
      <c r="G238" s="72"/>
    </row>
    <row r="239" spans="1:7">
      <c r="A239" s="46"/>
      <c r="B239" s="45"/>
      <c r="C239" s="29"/>
      <c r="D239" s="29"/>
      <c r="E239" s="29"/>
      <c r="F239" s="72"/>
      <c r="G239" s="72"/>
    </row>
    <row r="240" spans="1:7">
      <c r="A240" s="46"/>
      <c r="B240" s="45"/>
      <c r="C240" s="29"/>
      <c r="D240" s="29"/>
      <c r="E240" s="29"/>
      <c r="F240" s="72"/>
      <c r="G240" s="72"/>
    </row>
    <row r="246" spans="1:16" ht="15">
      <c r="A246" s="25"/>
      <c r="B246" s="23"/>
      <c r="D246" s="24"/>
      <c r="E246" s="19"/>
      <c r="F246" s="23"/>
      <c r="G246" s="22"/>
    </row>
    <row r="247" spans="1:16" ht="15">
      <c r="A247" s="25"/>
      <c r="B247" s="23"/>
      <c r="D247" s="24"/>
      <c r="E247" s="19"/>
      <c r="F247" s="23"/>
      <c r="G247" s="22"/>
      <c r="J247" s="46"/>
      <c r="K247" s="45"/>
      <c r="L247" s="29"/>
      <c r="M247" s="29"/>
      <c r="N247" s="29"/>
      <c r="O247" s="109"/>
      <c r="P247" s="72"/>
    </row>
    <row r="248" spans="1:16" ht="15">
      <c r="A248" s="25"/>
      <c r="B248" s="23"/>
      <c r="D248" s="24"/>
      <c r="E248" s="19"/>
      <c r="F248" s="23"/>
      <c r="G248" s="22"/>
      <c r="J248" s="8"/>
      <c r="K248" s="7"/>
      <c r="L248" s="4"/>
      <c r="M248" s="4"/>
      <c r="N248" s="4"/>
      <c r="O248" s="110"/>
      <c r="P248" s="5"/>
    </row>
    <row r="249" spans="1:16" ht="15">
      <c r="A249" s="25"/>
      <c r="B249" s="23"/>
      <c r="D249" s="24"/>
      <c r="E249" s="19"/>
      <c r="F249" s="23"/>
      <c r="G249" s="22"/>
      <c r="J249" s="8"/>
      <c r="K249" s="7"/>
      <c r="L249" s="4"/>
      <c r="M249" s="4"/>
      <c r="N249" s="4"/>
      <c r="O249" s="110"/>
      <c r="P249" s="5"/>
    </row>
    <row r="250" spans="1:16" ht="18">
      <c r="A250" s="342" t="s">
        <v>2</v>
      </c>
      <c r="B250" s="342"/>
      <c r="C250" s="342"/>
      <c r="D250" s="342"/>
      <c r="E250" s="342"/>
      <c r="F250" s="342"/>
      <c r="G250" s="342"/>
      <c r="J250" s="8"/>
      <c r="K250" s="7"/>
      <c r="L250" s="4"/>
      <c r="M250" s="4"/>
      <c r="N250" s="4"/>
      <c r="O250" s="110"/>
      <c r="P250" s="5"/>
    </row>
    <row r="251" spans="1:16">
      <c r="A251" s="343" t="s">
        <v>3</v>
      </c>
      <c r="B251" s="343"/>
      <c r="C251" s="343"/>
      <c r="D251" s="343"/>
      <c r="E251" s="343"/>
      <c r="F251" s="343"/>
      <c r="G251" s="343"/>
      <c r="J251" s="8"/>
      <c r="K251" s="7"/>
      <c r="L251" s="4"/>
      <c r="M251" s="4"/>
      <c r="N251" s="4"/>
      <c r="O251" s="110"/>
      <c r="P251" s="5"/>
    </row>
    <row r="252" spans="1:16" ht="18">
      <c r="A252" s="339" t="s">
        <v>4</v>
      </c>
      <c r="B252" s="339"/>
      <c r="C252" s="339"/>
      <c r="D252" s="339"/>
      <c r="E252" s="339"/>
      <c r="F252" s="339"/>
      <c r="G252" s="339"/>
      <c r="J252" s="342"/>
      <c r="K252" s="342"/>
      <c r="L252" s="342"/>
      <c r="M252" s="342"/>
      <c r="N252" s="342"/>
      <c r="O252" s="342"/>
      <c r="P252" s="342"/>
    </row>
    <row r="253" spans="1:16">
      <c r="A253" s="339" t="s">
        <v>5</v>
      </c>
      <c r="B253" s="339"/>
      <c r="C253" s="339"/>
      <c r="D253" s="339"/>
      <c r="E253" s="339"/>
      <c r="F253" s="339"/>
      <c r="G253" s="339"/>
      <c r="J253" s="343"/>
      <c r="K253" s="343"/>
      <c r="L253" s="343"/>
      <c r="M253" s="343"/>
      <c r="N253" s="343"/>
      <c r="O253" s="343"/>
      <c r="P253" s="343"/>
    </row>
    <row r="254" spans="1:16" ht="20.25">
      <c r="A254" s="164" t="s">
        <v>1</v>
      </c>
      <c r="B254" s="164"/>
      <c r="C254" s="69"/>
      <c r="D254" s="165"/>
      <c r="E254" s="166"/>
      <c r="F254" s="3"/>
      <c r="G254" s="68" t="s">
        <v>0</v>
      </c>
      <c r="J254" s="339"/>
      <c r="K254" s="339"/>
      <c r="L254" s="339"/>
      <c r="M254" s="339"/>
      <c r="N254" s="339"/>
      <c r="O254" s="339"/>
      <c r="P254" s="339"/>
    </row>
    <row r="255" spans="1:16" ht="20.25">
      <c r="A255" s="167" t="s">
        <v>6</v>
      </c>
      <c r="B255" s="167"/>
      <c r="C255" s="69"/>
      <c r="D255" s="20"/>
      <c r="E255" s="19"/>
      <c r="F255" s="1"/>
      <c r="G255" s="168">
        <v>44316</v>
      </c>
      <c r="J255" s="339"/>
      <c r="K255" s="339"/>
      <c r="L255" s="339"/>
      <c r="M255" s="339"/>
      <c r="N255" s="339"/>
      <c r="O255" s="339"/>
      <c r="P255" s="339"/>
    </row>
    <row r="256" spans="1:16">
      <c r="A256" s="2"/>
      <c r="B256" s="2"/>
      <c r="C256" s="18"/>
      <c r="D256" s="1"/>
      <c r="E256" s="17"/>
      <c r="F256" s="16"/>
      <c r="G256" s="16"/>
      <c r="J256" s="351"/>
      <c r="K256" s="351"/>
      <c r="L256" s="351"/>
      <c r="M256" s="351"/>
      <c r="N256" s="351"/>
      <c r="O256" s="351"/>
      <c r="P256" s="351"/>
    </row>
    <row r="257" spans="1:16">
      <c r="A257" s="51" t="s">
        <v>44</v>
      </c>
      <c r="B257" s="7"/>
      <c r="C257" s="4"/>
      <c r="D257" s="4"/>
      <c r="E257" s="4"/>
      <c r="F257" s="15">
        <f>+G228</f>
        <v>16072365.130000001</v>
      </c>
      <c r="G257" s="15"/>
      <c r="J257" s="344"/>
      <c r="K257" s="344"/>
      <c r="L257" s="345"/>
      <c r="M257" s="75"/>
      <c r="N257" s="73"/>
      <c r="O257" s="111"/>
      <c r="P257" s="76"/>
    </row>
    <row r="258" spans="1:16">
      <c r="A258" s="51" t="s">
        <v>45</v>
      </c>
      <c r="B258" s="7"/>
      <c r="C258" s="4"/>
      <c r="D258" s="4"/>
      <c r="E258" s="4"/>
      <c r="F258" s="15"/>
      <c r="G258" s="15"/>
      <c r="J258" s="77"/>
      <c r="K258" s="78"/>
      <c r="L258" s="79"/>
      <c r="M258" s="80"/>
      <c r="N258" s="80"/>
      <c r="O258" s="112"/>
      <c r="P258" s="81"/>
    </row>
    <row r="259" spans="1:16">
      <c r="A259" s="4"/>
      <c r="B259" s="7"/>
      <c r="C259" s="4"/>
      <c r="D259" s="8" t="s">
        <v>15</v>
      </c>
      <c r="E259" s="4"/>
      <c r="F259" s="11"/>
      <c r="G259" s="66">
        <f>+F257+F258+F259</f>
        <v>16072365.130000001</v>
      </c>
      <c r="J259" s="74"/>
      <c r="K259" s="82"/>
      <c r="L259" s="83"/>
      <c r="M259" s="84"/>
      <c r="N259" s="84"/>
      <c r="O259" s="113"/>
      <c r="P259" s="82"/>
    </row>
    <row r="260" spans="1:16" ht="15.75">
      <c r="A260" s="4"/>
      <c r="B260" s="7"/>
      <c r="C260" s="4"/>
      <c r="D260" s="4"/>
      <c r="E260" s="4"/>
      <c r="F260" s="6"/>
      <c r="G260" s="13"/>
      <c r="J260" s="85"/>
      <c r="K260" s="86"/>
      <c r="L260" s="87"/>
      <c r="M260" s="88"/>
      <c r="N260" s="89"/>
      <c r="O260" s="114"/>
      <c r="P260" s="89"/>
    </row>
    <row r="261" spans="1:16" ht="15.75">
      <c r="A261" s="4"/>
      <c r="B261" s="7"/>
      <c r="C261" s="4"/>
      <c r="D261" s="4"/>
      <c r="E261" s="4"/>
      <c r="F261" s="6"/>
      <c r="G261" s="13"/>
      <c r="J261" s="85"/>
      <c r="K261" s="86"/>
      <c r="L261" s="87"/>
      <c r="M261" s="88"/>
      <c r="N261" s="89"/>
      <c r="O261" s="114"/>
      <c r="P261" s="89"/>
    </row>
    <row r="262" spans="1:16" ht="15.75">
      <c r="A262" s="4"/>
      <c r="B262" s="7"/>
      <c r="C262" s="4"/>
      <c r="D262" s="4"/>
      <c r="E262" s="4"/>
      <c r="F262" s="6"/>
      <c r="G262" s="13"/>
      <c r="J262" s="85"/>
      <c r="K262" s="86"/>
      <c r="L262" s="87"/>
      <c r="M262" s="88"/>
      <c r="N262" s="89"/>
      <c r="O262" s="114"/>
      <c r="P262" s="89"/>
    </row>
    <row r="263" spans="1:16" ht="15.75">
      <c r="A263" s="26" t="s">
        <v>7</v>
      </c>
      <c r="B263" s="7"/>
      <c r="C263" s="4"/>
      <c r="D263" s="4"/>
      <c r="E263" s="4"/>
      <c r="F263" s="13"/>
      <c r="G263" s="6"/>
      <c r="J263" s="86"/>
      <c r="K263" s="86"/>
      <c r="L263" s="86"/>
      <c r="M263" s="88"/>
      <c r="N263" s="89"/>
      <c r="O263" s="114"/>
      <c r="P263" s="89"/>
    </row>
    <row r="264" spans="1:16" ht="13.5" thickBot="1">
      <c r="A264" s="65" t="s">
        <v>48</v>
      </c>
      <c r="B264" s="29"/>
      <c r="C264" s="29"/>
      <c r="D264" s="4"/>
      <c r="E264" s="4"/>
      <c r="F264" s="13">
        <v>47500</v>
      </c>
      <c r="G264" s="6"/>
      <c r="J264" s="90"/>
      <c r="K264" s="91"/>
      <c r="L264" s="90"/>
      <c r="M264" s="92"/>
      <c r="N264" s="93"/>
      <c r="O264" s="119"/>
      <c r="P264" s="93"/>
    </row>
    <row r="265" spans="1:16" ht="13.5" thickTop="1">
      <c r="A265" s="65" t="s">
        <v>49</v>
      </c>
      <c r="B265" s="29"/>
      <c r="C265" s="29"/>
      <c r="D265" s="4"/>
      <c r="E265" s="4"/>
      <c r="F265" s="13">
        <v>4850</v>
      </c>
      <c r="G265" s="6"/>
      <c r="J265" s="2"/>
      <c r="K265" s="2"/>
      <c r="L265" s="2"/>
      <c r="M265" s="2"/>
      <c r="N265" s="2"/>
      <c r="O265" s="115"/>
      <c r="P265" s="2"/>
    </row>
    <row r="266" spans="1:16">
      <c r="A266" s="65" t="s">
        <v>51</v>
      </c>
      <c r="B266" s="29"/>
      <c r="C266" s="29"/>
      <c r="D266" s="4"/>
      <c r="E266" s="4"/>
      <c r="F266" s="13">
        <v>163350</v>
      </c>
      <c r="G266" s="6"/>
      <c r="J266" s="90"/>
      <c r="K266" s="2"/>
      <c r="L266" s="90"/>
      <c r="M266" s="2"/>
      <c r="N266" s="2"/>
      <c r="O266" s="115"/>
      <c r="P266" s="2"/>
    </row>
    <row r="267" spans="1:16">
      <c r="A267" s="65" t="s">
        <v>50</v>
      </c>
      <c r="B267" s="29"/>
      <c r="C267" s="29"/>
      <c r="D267" s="4"/>
      <c r="E267" s="4"/>
      <c r="F267" s="64">
        <v>156750</v>
      </c>
      <c r="G267" s="6"/>
      <c r="J267" s="2"/>
      <c r="K267" s="2"/>
      <c r="L267" s="2"/>
      <c r="M267" s="3"/>
      <c r="N267" s="3"/>
      <c r="O267" s="115"/>
      <c r="P267" s="2"/>
    </row>
    <row r="268" spans="1:16">
      <c r="A268" s="65" t="s">
        <v>52</v>
      </c>
      <c r="B268" s="29"/>
      <c r="C268" s="29"/>
      <c r="D268" s="4"/>
      <c r="E268" s="4"/>
      <c r="F268" s="64">
        <v>154375</v>
      </c>
      <c r="G268" s="6"/>
      <c r="J268" s="94"/>
      <c r="K268" s="95"/>
      <c r="L268" s="95"/>
      <c r="M268" s="95"/>
      <c r="N268" s="95"/>
      <c r="O268" s="116"/>
      <c r="P268" s="95"/>
    </row>
    <row r="269" spans="1:16">
      <c r="A269" s="65" t="s">
        <v>53</v>
      </c>
      <c r="B269" s="29"/>
      <c r="C269" s="29"/>
      <c r="D269" s="4"/>
      <c r="E269" s="4"/>
      <c r="F269" s="64">
        <v>58777484.789999999</v>
      </c>
      <c r="G269" s="6"/>
    </row>
    <row r="270" spans="1:16">
      <c r="A270" s="65" t="s">
        <v>54</v>
      </c>
      <c r="B270" s="29"/>
      <c r="C270" s="29"/>
      <c r="D270" s="4"/>
      <c r="E270" s="4"/>
      <c r="F270" s="64">
        <v>96000</v>
      </c>
      <c r="G270" s="6"/>
      <c r="J270" s="96"/>
      <c r="K270" s="3"/>
      <c r="L270" s="97"/>
      <c r="M270" s="98"/>
      <c r="N270" s="71"/>
      <c r="O270" s="98"/>
      <c r="P270" s="99"/>
    </row>
    <row r="271" spans="1:16">
      <c r="A271" s="65" t="s">
        <v>49</v>
      </c>
      <c r="B271" s="29"/>
      <c r="C271" s="29"/>
      <c r="D271" s="4"/>
      <c r="E271" s="4"/>
      <c r="F271" s="64">
        <v>4175</v>
      </c>
      <c r="G271" s="6"/>
      <c r="J271" s="96"/>
      <c r="K271" s="3"/>
      <c r="L271" s="97"/>
      <c r="M271" s="98"/>
      <c r="N271" s="71"/>
      <c r="O271" s="98"/>
      <c r="P271" s="99"/>
    </row>
    <row r="272" spans="1:16">
      <c r="A272" s="65" t="s">
        <v>84</v>
      </c>
      <c r="B272" s="29"/>
      <c r="C272" s="29"/>
      <c r="D272" s="4"/>
      <c r="E272" s="4"/>
      <c r="F272" s="64">
        <v>82225</v>
      </c>
      <c r="G272" s="6"/>
      <c r="J272" s="96"/>
      <c r="K272" s="3"/>
      <c r="L272" s="97"/>
      <c r="M272" s="98"/>
      <c r="N272" s="71"/>
      <c r="O272" s="98"/>
      <c r="P272" s="99"/>
    </row>
    <row r="273" spans="1:16">
      <c r="A273" s="65" t="s">
        <v>55</v>
      </c>
      <c r="B273" s="29"/>
      <c r="C273" s="29"/>
      <c r="D273" s="4"/>
      <c r="E273" s="4"/>
      <c r="F273" s="64">
        <v>3250</v>
      </c>
      <c r="G273" s="6"/>
      <c r="J273" s="96"/>
      <c r="K273" s="3"/>
      <c r="L273" s="97"/>
      <c r="M273" s="98"/>
      <c r="N273" s="71"/>
      <c r="O273" s="98"/>
      <c r="P273" s="99"/>
    </row>
    <row r="274" spans="1:16">
      <c r="B274" s="7"/>
      <c r="C274" s="8"/>
      <c r="D274" s="8" t="s">
        <v>15</v>
      </c>
      <c r="E274" s="14"/>
      <c r="F274" s="6"/>
      <c r="G274" s="66">
        <f>F264+F265+F266+F267+F272+F268+F269+F270+F271+F273</f>
        <v>59489959.789999999</v>
      </c>
      <c r="J274" s="96"/>
      <c r="K274" s="3"/>
      <c r="L274" s="97"/>
      <c r="M274" s="98"/>
      <c r="N274" s="71"/>
      <c r="O274" s="98"/>
      <c r="P274" s="99"/>
    </row>
    <row r="275" spans="1:16">
      <c r="B275" s="7"/>
      <c r="C275" s="8"/>
      <c r="D275" s="8"/>
      <c r="E275" s="14"/>
      <c r="F275" s="6"/>
      <c r="G275" s="120"/>
      <c r="J275" s="96"/>
      <c r="K275" s="3"/>
      <c r="L275" s="97"/>
      <c r="M275" s="98"/>
      <c r="N275" s="71"/>
      <c r="O275" s="98"/>
      <c r="P275" s="99"/>
    </row>
    <row r="276" spans="1:16">
      <c r="A276" s="26"/>
      <c r="B276" s="7"/>
      <c r="C276" s="8"/>
      <c r="D276" s="8"/>
      <c r="E276" s="14"/>
      <c r="F276" s="6"/>
      <c r="G276" s="120"/>
      <c r="J276" s="96"/>
      <c r="K276" s="3"/>
      <c r="L276" s="97"/>
      <c r="M276" s="98"/>
      <c r="N276" s="71"/>
      <c r="O276" s="98"/>
      <c r="P276" s="99"/>
    </row>
    <row r="277" spans="1:16">
      <c r="A277" s="65"/>
      <c r="B277" s="7"/>
      <c r="C277" s="8"/>
      <c r="D277" s="8"/>
      <c r="E277" s="14"/>
      <c r="F277" s="6"/>
      <c r="G277" s="120"/>
      <c r="J277" s="96"/>
      <c r="K277" s="3"/>
      <c r="L277" s="97"/>
      <c r="M277" s="98"/>
      <c r="N277" s="71"/>
      <c r="O277" s="98"/>
      <c r="P277" s="99"/>
    </row>
    <row r="278" spans="1:16">
      <c r="A278" s="8"/>
      <c r="B278" s="7"/>
      <c r="C278" s="4"/>
      <c r="D278" s="4"/>
      <c r="E278" s="14"/>
      <c r="F278" s="6"/>
      <c r="G278" s="13"/>
      <c r="J278" s="96"/>
      <c r="K278" s="100"/>
      <c r="L278" s="97"/>
      <c r="M278" s="101"/>
      <c r="N278" s="102"/>
      <c r="O278" s="98"/>
      <c r="P278" s="99"/>
    </row>
    <row r="279" spans="1:16" ht="13.5" thickBot="1">
      <c r="A279" s="26" t="s">
        <v>11</v>
      </c>
      <c r="B279" s="29"/>
      <c r="C279" s="29"/>
      <c r="D279" s="4"/>
      <c r="E279" s="14"/>
      <c r="F279" s="6"/>
      <c r="G279" s="13"/>
      <c r="J279" s="103"/>
      <c r="K279" s="90"/>
      <c r="L279" s="97"/>
      <c r="M279" s="104"/>
      <c r="N279" s="104"/>
      <c r="O279" s="105"/>
      <c r="P279" s="106"/>
    </row>
    <row r="280" spans="1:16" ht="13.5" thickTop="1">
      <c r="A280" s="65"/>
      <c r="B280" s="29"/>
      <c r="C280" s="29"/>
      <c r="D280" s="4"/>
      <c r="E280" s="14"/>
      <c r="F280" s="6"/>
      <c r="G280" s="13"/>
      <c r="J280" s="52"/>
      <c r="K280" s="52"/>
      <c r="L280" s="52"/>
      <c r="M280" s="107"/>
      <c r="N280" s="52"/>
      <c r="O280" s="117"/>
      <c r="P280" s="52"/>
    </row>
    <row r="281" spans="1:16">
      <c r="A281" s="29" t="s">
        <v>14</v>
      </c>
      <c r="B281" s="29"/>
      <c r="C281" s="29"/>
      <c r="D281" s="4"/>
      <c r="E281" s="14"/>
      <c r="F281" s="6">
        <f>7033826.44</f>
        <v>7033826.4400000004</v>
      </c>
      <c r="G281" s="13"/>
      <c r="J281" s="52"/>
      <c r="K281" s="52"/>
      <c r="L281" s="52"/>
      <c r="M281" s="107"/>
      <c r="N281" s="52"/>
      <c r="O281" s="117"/>
      <c r="P281" s="52"/>
    </row>
    <row r="282" spans="1:16">
      <c r="A282" t="s">
        <v>57</v>
      </c>
      <c r="B282" s="29"/>
      <c r="C282" s="29"/>
      <c r="D282" s="4"/>
      <c r="E282" s="14"/>
      <c r="F282" s="6">
        <f>1617042.94</f>
        <v>1617042.94</v>
      </c>
      <c r="G282" s="13"/>
      <c r="J282" s="52"/>
      <c r="K282" s="52"/>
      <c r="L282" s="52"/>
      <c r="M282" s="107"/>
      <c r="N282" s="52"/>
      <c r="O282" s="117"/>
      <c r="P282" s="52"/>
    </row>
    <row r="283" spans="1:16">
      <c r="A283" s="8"/>
      <c r="B283" s="7"/>
      <c r="C283" s="4"/>
      <c r="D283" s="8" t="s">
        <v>15</v>
      </c>
      <c r="E283" s="14"/>
      <c r="F283" s="6"/>
      <c r="G283" s="12">
        <f>+F280+F281+F282</f>
        <v>8650869.3800000008</v>
      </c>
      <c r="J283" s="52"/>
      <c r="K283" s="52"/>
      <c r="L283" s="52"/>
      <c r="M283" s="107"/>
      <c r="N283" s="52"/>
      <c r="O283" s="117"/>
      <c r="P283" s="52"/>
    </row>
    <row r="284" spans="1:16">
      <c r="A284" s="8"/>
      <c r="B284" s="7"/>
      <c r="C284" s="4"/>
      <c r="D284" s="4"/>
      <c r="E284" s="14"/>
      <c r="F284" s="6"/>
      <c r="G284" s="13"/>
      <c r="J284" s="52"/>
      <c r="K284" s="52"/>
      <c r="L284" s="52"/>
      <c r="M284" s="107"/>
      <c r="N284" s="52"/>
      <c r="O284" s="117"/>
      <c r="P284" s="52"/>
    </row>
    <row r="285" spans="1:16" ht="13.5" thickBot="1">
      <c r="A285" s="8"/>
      <c r="B285" s="7"/>
      <c r="D285" s="8" t="s">
        <v>16</v>
      </c>
      <c r="E285" s="14"/>
      <c r="F285" s="6"/>
      <c r="G285" s="67">
        <f>+G274+G259-G283</f>
        <v>66911455.539999999</v>
      </c>
    </row>
    <row r="286" spans="1:16" ht="13.5" thickTop="1">
      <c r="A286" s="8"/>
      <c r="B286" s="7"/>
      <c r="C286" s="4"/>
      <c r="D286" s="4"/>
      <c r="E286" s="14"/>
      <c r="F286" s="6"/>
      <c r="G286" s="13"/>
    </row>
    <row r="287" spans="1:16">
      <c r="A287" s="47"/>
      <c r="B287" s="48" t="s">
        <v>17</v>
      </c>
      <c r="C287" s="49"/>
      <c r="D287" s="47"/>
      <c r="E287" s="47"/>
      <c r="F287" s="50"/>
      <c r="G287" s="50"/>
    </row>
    <row r="288" spans="1:16">
      <c r="A288" s="26" t="s">
        <v>18</v>
      </c>
      <c r="B288" s="7"/>
      <c r="C288" s="4"/>
      <c r="D288" s="4"/>
      <c r="E288" s="4"/>
      <c r="F288" s="6"/>
      <c r="G288" s="13"/>
    </row>
    <row r="289" spans="1:16">
      <c r="A289" s="4"/>
      <c r="B289" s="7"/>
      <c r="C289" s="4"/>
      <c r="D289" s="4"/>
      <c r="E289" s="4"/>
      <c r="F289" s="6"/>
      <c r="J289" s="69"/>
      <c r="K289" s="69"/>
      <c r="L289" s="69"/>
      <c r="M289" s="69"/>
      <c r="N289" s="69"/>
      <c r="O289" s="118"/>
      <c r="P289" s="69"/>
    </row>
    <row r="290" spans="1:16">
      <c r="A290" s="28" t="s">
        <v>19</v>
      </c>
      <c r="B290" s="7"/>
      <c r="C290" s="4"/>
      <c r="D290" s="4"/>
      <c r="E290" s="4"/>
      <c r="F290" s="11"/>
      <c r="G290" s="6"/>
    </row>
    <row r="291" spans="1:16" ht="13.5" thickBot="1">
      <c r="A291" s="4"/>
      <c r="B291" s="7"/>
      <c r="C291" s="4"/>
      <c r="D291" s="4"/>
      <c r="E291" s="4"/>
      <c r="F291" s="6"/>
      <c r="G291" s="122">
        <f>G285+F290</f>
        <v>66911455.539999999</v>
      </c>
    </row>
    <row r="292" spans="1:16" ht="13.5" thickTop="1">
      <c r="A292" s="8" t="s">
        <v>11</v>
      </c>
      <c r="B292" s="7"/>
      <c r="C292" s="4"/>
      <c r="D292" s="4"/>
      <c r="E292" s="4"/>
      <c r="F292" s="6"/>
      <c r="G292" s="13"/>
    </row>
    <row r="293" spans="1:16">
      <c r="A293" s="8"/>
      <c r="B293" s="7"/>
      <c r="C293" s="4"/>
      <c r="D293" s="4"/>
      <c r="E293" s="4"/>
      <c r="F293" s="6"/>
      <c r="G293" s="13"/>
    </row>
    <row r="294" spans="1:16">
      <c r="A294" s="29" t="s">
        <v>20</v>
      </c>
      <c r="B294" s="7"/>
      <c r="C294" s="4"/>
      <c r="D294" s="4"/>
      <c r="E294" s="4"/>
      <c r="F294" s="6"/>
      <c r="G294" s="13"/>
    </row>
    <row r="295" spans="1:16">
      <c r="A295" s="4"/>
      <c r="B295" s="7"/>
      <c r="C295" s="4"/>
      <c r="D295" s="4"/>
      <c r="E295" s="4"/>
      <c r="F295" s="12"/>
      <c r="G295" s="11">
        <f>+F294+F295</f>
        <v>0</v>
      </c>
    </row>
    <row r="296" spans="1:16" ht="13.5" thickBot="1">
      <c r="A296" s="8" t="s">
        <v>21</v>
      </c>
      <c r="B296" s="7"/>
      <c r="C296" s="4"/>
      <c r="D296" s="4"/>
      <c r="E296" s="4"/>
      <c r="F296" s="10"/>
      <c r="G296" s="9">
        <f>+G291-G295</f>
        <v>66911455.539999999</v>
      </c>
    </row>
    <row r="297" spans="1:16" ht="13.5" thickTop="1">
      <c r="A297" s="8"/>
      <c r="B297" s="7"/>
      <c r="C297" s="4"/>
      <c r="D297" s="4"/>
      <c r="E297" s="4"/>
      <c r="F297" s="6"/>
      <c r="G297" s="5"/>
    </row>
    <row r="298" spans="1:16">
      <c r="A298" s="8"/>
      <c r="B298" s="7"/>
      <c r="C298" s="4"/>
      <c r="D298" s="4"/>
      <c r="E298" s="4"/>
      <c r="F298" s="6"/>
      <c r="G298" s="5"/>
    </row>
    <row r="299" spans="1:16">
      <c r="A299" s="26" t="s">
        <v>22</v>
      </c>
      <c r="B299" s="26"/>
      <c r="C299" s="26"/>
      <c r="D299" s="26"/>
      <c r="E299" s="340"/>
      <c r="F299" s="340"/>
      <c r="G299" s="29"/>
    </row>
    <row r="300" spans="1:16">
      <c r="A300" s="29"/>
      <c r="B300" s="29"/>
      <c r="C300" s="29"/>
      <c r="D300" s="29"/>
      <c r="E300" s="32"/>
      <c r="F300" s="33"/>
      <c r="G300" s="29"/>
    </row>
    <row r="301" spans="1:16">
      <c r="A301" s="51" t="s">
        <v>46</v>
      </c>
      <c r="B301" s="29"/>
      <c r="C301" s="29"/>
      <c r="D301" s="29"/>
      <c r="E301" s="34"/>
      <c r="F301" s="35">
        <f>+F257</f>
        <v>16072365.130000001</v>
      </c>
      <c r="G301" s="43"/>
    </row>
    <row r="302" spans="1:16">
      <c r="A302" s="51" t="s">
        <v>47</v>
      </c>
      <c r="B302" s="29"/>
      <c r="C302" s="29"/>
      <c r="D302" s="29"/>
      <c r="E302" s="352">
        <v>59489959.789999999</v>
      </c>
      <c r="F302" s="352"/>
      <c r="G302" s="29"/>
    </row>
    <row r="303" spans="1:16" ht="13.5" thickBot="1">
      <c r="A303" s="29"/>
      <c r="B303" s="29"/>
      <c r="C303" s="29" t="s">
        <v>23</v>
      </c>
      <c r="D303" s="29"/>
      <c r="E303" s="29"/>
      <c r="F303" s="29"/>
      <c r="G303" s="9">
        <f>F301+E302</f>
        <v>75562324.920000002</v>
      </c>
    </row>
    <row r="304" spans="1:16" ht="13.5" thickTop="1">
      <c r="A304" s="29"/>
      <c r="B304" s="29"/>
      <c r="C304" s="29"/>
      <c r="D304" s="29"/>
      <c r="E304" s="29"/>
      <c r="F304" s="36"/>
      <c r="G304" s="29"/>
    </row>
    <row r="305" spans="1:7">
      <c r="A305" s="29" t="s">
        <v>18</v>
      </c>
      <c r="B305" s="29"/>
      <c r="C305" s="29"/>
      <c r="D305" s="29"/>
      <c r="E305" s="37"/>
      <c r="F305" s="27"/>
      <c r="G305" s="29"/>
    </row>
    <row r="306" spans="1:7">
      <c r="A306" s="29"/>
      <c r="B306" s="29"/>
      <c r="C306" s="29"/>
      <c r="D306" s="29"/>
      <c r="E306" s="38"/>
      <c r="F306" s="38"/>
      <c r="G306" s="43"/>
    </row>
    <row r="307" spans="1:7">
      <c r="A307" s="65" t="s">
        <v>85</v>
      </c>
      <c r="B307" s="7"/>
      <c r="C307" s="8"/>
      <c r="D307" s="8"/>
      <c r="E307" s="14"/>
      <c r="F307" s="6"/>
      <c r="G307" s="40"/>
    </row>
    <row r="308" spans="1:7" ht="13.5" thickBot="1">
      <c r="A308" s="29"/>
      <c r="B308" s="29"/>
      <c r="C308" s="29" t="s">
        <v>23</v>
      </c>
      <c r="D308" s="29"/>
      <c r="E308" s="38"/>
      <c r="F308" s="38"/>
      <c r="G308" s="9">
        <f>G303+F307</f>
        <v>75562324.920000002</v>
      </c>
    </row>
    <row r="309" spans="1:7" ht="13.5" thickTop="1">
      <c r="A309" s="29"/>
      <c r="B309" s="29"/>
      <c r="C309" s="29"/>
      <c r="D309" s="29"/>
      <c r="E309" s="38"/>
      <c r="F309" s="38"/>
      <c r="G309" s="38"/>
    </row>
    <row r="310" spans="1:7">
      <c r="A310" s="28" t="s">
        <v>11</v>
      </c>
      <c r="B310" s="29"/>
      <c r="C310" s="29"/>
      <c r="D310" s="29"/>
      <c r="E310" s="353"/>
      <c r="F310" s="353"/>
      <c r="G310" s="38"/>
    </row>
    <row r="311" spans="1:7">
      <c r="A311" s="29"/>
      <c r="B311" s="29"/>
      <c r="C311" s="29"/>
      <c r="D311" s="29"/>
      <c r="E311" s="41"/>
      <c r="F311" s="41"/>
      <c r="G311" s="38"/>
    </row>
    <row r="312" spans="1:7">
      <c r="A312" s="29" t="s">
        <v>14</v>
      </c>
      <c r="B312" s="29"/>
      <c r="C312" s="29"/>
      <c r="D312" s="29"/>
      <c r="E312" s="42"/>
      <c r="F312" s="6">
        <f>7033826.44</f>
        <v>7033826.4400000004</v>
      </c>
      <c r="G312" s="43"/>
    </row>
    <row r="313" spans="1:7">
      <c r="A313" t="s">
        <v>56</v>
      </c>
      <c r="B313" s="29"/>
      <c r="C313" s="29"/>
      <c r="D313" s="29"/>
      <c r="E313" s="42"/>
      <c r="F313" s="6">
        <f>1617042.94</f>
        <v>1617042.94</v>
      </c>
      <c r="G313" s="43"/>
    </row>
    <row r="314" spans="1:7">
      <c r="A314" s="65"/>
      <c r="B314" s="29"/>
      <c r="C314" s="29"/>
      <c r="D314" s="29"/>
      <c r="E314" s="44"/>
      <c r="F314" s="42"/>
      <c r="G314" s="29"/>
    </row>
    <row r="315" spans="1:7">
      <c r="A315" s="29"/>
      <c r="B315" s="29"/>
      <c r="C315" s="29"/>
      <c r="D315" s="29"/>
      <c r="E315" s="29"/>
      <c r="F315" s="29"/>
      <c r="G315" s="29"/>
    </row>
    <row r="316" spans="1:7" ht="13.5" thickBot="1">
      <c r="A316" s="29"/>
      <c r="B316" s="29"/>
      <c r="D316" s="8" t="s">
        <v>26</v>
      </c>
      <c r="E316" s="29"/>
      <c r="F316" s="29"/>
      <c r="G316" s="67">
        <f>G308-F312-F314-F313</f>
        <v>66911455.540000007</v>
      </c>
    </row>
    <row r="317" spans="1:7" ht="13.5" thickTop="1">
      <c r="A317" s="8"/>
      <c r="B317" s="7"/>
      <c r="C317" s="4"/>
      <c r="D317" s="4"/>
      <c r="E317" s="4"/>
      <c r="F317" s="6"/>
      <c r="G317" s="5"/>
    </row>
    <row r="318" spans="1:7">
      <c r="A318" s="8"/>
      <c r="B318" s="7"/>
      <c r="C318" s="4"/>
      <c r="D318" s="4"/>
      <c r="E318" s="4"/>
      <c r="F318" s="6"/>
      <c r="G318" s="5"/>
    </row>
    <row r="319" spans="1:7">
      <c r="A319" s="8"/>
      <c r="B319" s="7"/>
      <c r="C319" s="4"/>
      <c r="D319" s="4"/>
      <c r="E319" s="4"/>
      <c r="F319" s="6"/>
      <c r="G319" s="5"/>
    </row>
    <row r="320" spans="1:7">
      <c r="A320" s="8"/>
      <c r="B320" s="7"/>
      <c r="C320" s="4"/>
      <c r="D320" s="4"/>
      <c r="E320" s="4"/>
      <c r="F320" s="6"/>
      <c r="G320" s="5"/>
    </row>
    <row r="321" spans="1:7">
      <c r="A321" s="8"/>
      <c r="B321" s="7"/>
      <c r="C321" s="4"/>
      <c r="D321" s="4"/>
      <c r="E321" s="4"/>
      <c r="F321" s="6"/>
      <c r="G321" s="5"/>
    </row>
    <row r="322" spans="1:7">
      <c r="A322" s="36" t="s">
        <v>28</v>
      </c>
      <c r="B322" s="36"/>
      <c r="C322" s="36"/>
      <c r="D322" s="29"/>
      <c r="E322" s="29"/>
      <c r="F322" s="34"/>
      <c r="G322" s="34"/>
    </row>
    <row r="323" spans="1:7">
      <c r="A323" s="46" t="s">
        <v>29</v>
      </c>
      <c r="B323" s="45"/>
      <c r="C323" s="29"/>
      <c r="D323" s="29"/>
      <c r="E323" s="29"/>
      <c r="F323" s="341" t="s">
        <v>27</v>
      </c>
      <c r="G323" s="341"/>
    </row>
    <row r="324" spans="1:7">
      <c r="A324" s="46"/>
      <c r="B324" s="45"/>
      <c r="C324" s="29"/>
      <c r="D324" s="29"/>
      <c r="E324" s="29"/>
      <c r="F324" s="72"/>
      <c r="G324" s="72"/>
    </row>
    <row r="325" spans="1:7">
      <c r="A325" s="350"/>
      <c r="B325" s="350"/>
      <c r="C325" s="350"/>
      <c r="D325" s="350"/>
      <c r="E325" s="350"/>
      <c r="F325" s="350"/>
      <c r="G325" s="350"/>
    </row>
    <row r="326" spans="1:7">
      <c r="A326" s="46"/>
      <c r="B326" s="45"/>
      <c r="C326" s="29"/>
      <c r="D326" s="29"/>
      <c r="E326" s="29"/>
      <c r="F326" s="72"/>
      <c r="G326" s="72"/>
    </row>
    <row r="327" spans="1:7">
      <c r="A327" s="46"/>
      <c r="B327" s="45"/>
      <c r="C327" s="29"/>
      <c r="D327" s="29"/>
      <c r="E327" s="29"/>
      <c r="F327" s="72"/>
      <c r="G327" s="72"/>
    </row>
    <row r="328" spans="1:7">
      <c r="A328" s="46"/>
      <c r="B328" s="45"/>
      <c r="C328" s="29"/>
      <c r="D328" s="29"/>
      <c r="E328" s="29"/>
      <c r="F328" s="72"/>
      <c r="G328" s="72"/>
    </row>
    <row r="329" spans="1:7">
      <c r="A329" s="46"/>
      <c r="B329" s="45"/>
      <c r="C329" s="29"/>
      <c r="D329" s="29"/>
      <c r="E329" s="29"/>
      <c r="F329" s="72"/>
      <c r="G329" s="72"/>
    </row>
    <row r="335" spans="1:7">
      <c r="A335" s="69"/>
      <c r="B335" s="69"/>
      <c r="C335" s="69"/>
      <c r="D335" s="69"/>
      <c r="E335" s="69"/>
      <c r="F335" s="69"/>
      <c r="G335" s="69"/>
    </row>
    <row r="336" spans="1:7">
      <c r="A336" s="59"/>
      <c r="B336" s="60"/>
      <c r="C336" s="61"/>
      <c r="D336" s="61"/>
      <c r="E336" s="61"/>
      <c r="F336" s="62"/>
      <c r="G336" s="63"/>
    </row>
    <row r="337" spans="1:7" ht="15">
      <c r="A337" s="25"/>
      <c r="B337" s="23"/>
      <c r="D337" s="24"/>
      <c r="E337" s="19"/>
      <c r="F337" s="23"/>
      <c r="G337" s="22"/>
    </row>
    <row r="338" spans="1:7" ht="15">
      <c r="A338" s="25"/>
      <c r="B338" s="23"/>
      <c r="D338" s="24"/>
      <c r="E338" s="19"/>
      <c r="F338" s="23"/>
      <c r="G338" s="22"/>
    </row>
    <row r="339" spans="1:7" ht="15">
      <c r="A339" s="25"/>
      <c r="B339" s="23"/>
      <c r="D339" s="24"/>
      <c r="E339" s="19"/>
      <c r="F339" s="23"/>
      <c r="G339" s="22"/>
    </row>
    <row r="340" spans="1:7" ht="15">
      <c r="A340" s="25"/>
      <c r="B340" s="23"/>
      <c r="D340" s="24"/>
      <c r="E340" s="19"/>
      <c r="F340" s="23"/>
      <c r="G340" s="22"/>
    </row>
    <row r="341" spans="1:7" ht="18">
      <c r="A341" s="342" t="s">
        <v>2</v>
      </c>
      <c r="B341" s="342"/>
      <c r="C341" s="342"/>
      <c r="D341" s="342"/>
      <c r="E341" s="342"/>
      <c r="F341" s="342"/>
      <c r="G341" s="342"/>
    </row>
    <row r="342" spans="1:7">
      <c r="A342" s="343" t="s">
        <v>3</v>
      </c>
      <c r="B342" s="343"/>
      <c r="C342" s="343"/>
      <c r="D342" s="343"/>
      <c r="E342" s="343"/>
      <c r="F342" s="343"/>
      <c r="G342" s="343"/>
    </row>
    <row r="343" spans="1:7">
      <c r="A343" s="339" t="s">
        <v>4</v>
      </c>
      <c r="B343" s="339"/>
      <c r="C343" s="339"/>
      <c r="D343" s="339"/>
      <c r="E343" s="339"/>
      <c r="F343" s="339"/>
      <c r="G343" s="339"/>
    </row>
    <row r="344" spans="1:7">
      <c r="A344" s="339" t="s">
        <v>5</v>
      </c>
      <c r="B344" s="339"/>
      <c r="C344" s="339"/>
      <c r="D344" s="339"/>
      <c r="E344" s="339"/>
      <c r="F344" s="339"/>
      <c r="G344" s="339"/>
    </row>
    <row r="345" spans="1:7" ht="20.25">
      <c r="A345" s="141" t="s">
        <v>1</v>
      </c>
      <c r="B345" s="141"/>
      <c r="C345" s="140"/>
      <c r="D345" s="169"/>
      <c r="E345" s="170"/>
      <c r="F345" s="3"/>
      <c r="G345" s="68" t="s">
        <v>0</v>
      </c>
    </row>
    <row r="346" spans="1:7" ht="20.25">
      <c r="A346" s="171" t="s">
        <v>6</v>
      </c>
      <c r="B346" s="171"/>
      <c r="C346" s="140"/>
      <c r="D346" s="20"/>
      <c r="E346" s="19"/>
      <c r="F346" s="1"/>
      <c r="G346" s="172">
        <v>44347</v>
      </c>
    </row>
    <row r="347" spans="1:7">
      <c r="A347" s="2"/>
      <c r="B347" s="2"/>
      <c r="C347" s="18"/>
      <c r="D347" s="1"/>
      <c r="E347" s="17"/>
      <c r="F347" s="16"/>
      <c r="G347" s="16"/>
    </row>
    <row r="348" spans="1:7">
      <c r="A348" s="51" t="s">
        <v>90</v>
      </c>
      <c r="B348" s="7"/>
      <c r="C348" s="4"/>
      <c r="D348" s="4"/>
      <c r="E348" s="4"/>
      <c r="F348" s="15">
        <f>+G316</f>
        <v>66911455.540000007</v>
      </c>
      <c r="G348" s="15"/>
    </row>
    <row r="349" spans="1:7">
      <c r="A349" s="51" t="s">
        <v>91</v>
      </c>
      <c r="B349" s="7"/>
      <c r="C349" s="4"/>
      <c r="D349" s="4"/>
      <c r="E349" s="4"/>
      <c r="F349" s="15"/>
      <c r="G349" s="15"/>
    </row>
    <row r="350" spans="1:7">
      <c r="A350" s="4"/>
      <c r="B350" s="7"/>
      <c r="C350" s="4"/>
      <c r="D350" s="8" t="s">
        <v>15</v>
      </c>
      <c r="E350" s="4"/>
      <c r="F350" s="11"/>
      <c r="G350" s="66">
        <f>+F348+F349+F350</f>
        <v>66911455.540000007</v>
      </c>
    </row>
    <row r="351" spans="1:7">
      <c r="A351" s="4"/>
      <c r="B351" s="7"/>
      <c r="C351" s="4"/>
      <c r="D351" s="4"/>
      <c r="E351" s="4"/>
      <c r="F351" s="6"/>
      <c r="G351" s="13"/>
    </row>
    <row r="352" spans="1:7">
      <c r="A352" s="4"/>
      <c r="B352" s="7"/>
      <c r="C352" s="4"/>
      <c r="D352" s="4"/>
      <c r="E352" s="4"/>
      <c r="F352" s="6"/>
      <c r="G352" s="13"/>
    </row>
    <row r="353" spans="1:7">
      <c r="A353" s="4"/>
      <c r="B353" s="7"/>
      <c r="C353" s="4"/>
      <c r="D353" s="4"/>
      <c r="E353" s="4"/>
      <c r="F353" s="6"/>
      <c r="G353" s="13"/>
    </row>
    <row r="354" spans="1:7">
      <c r="A354" s="26" t="s">
        <v>7</v>
      </c>
      <c r="B354" s="7"/>
      <c r="C354" s="4"/>
      <c r="D354" s="4"/>
      <c r="E354" s="4"/>
      <c r="F354" s="13"/>
      <c r="G354" s="6"/>
    </row>
    <row r="355" spans="1:7">
      <c r="A355" s="65" t="s">
        <v>54</v>
      </c>
      <c r="B355" s="29"/>
      <c r="C355" s="29"/>
      <c r="D355" s="4"/>
      <c r="E355" s="4"/>
      <c r="F355" s="6">
        <v>138000</v>
      </c>
      <c r="G355" s="6"/>
    </row>
    <row r="356" spans="1:7">
      <c r="A356" s="65" t="s">
        <v>54</v>
      </c>
      <c r="B356" s="29"/>
      <c r="C356" s="29"/>
      <c r="D356" s="4"/>
      <c r="E356" s="4"/>
      <c r="F356" s="6">
        <v>120000</v>
      </c>
      <c r="G356" s="6"/>
    </row>
    <row r="357" spans="1:7">
      <c r="A357" s="65" t="s">
        <v>54</v>
      </c>
      <c r="B357" s="29"/>
      <c r="C357" s="29"/>
      <c r="D357" s="4"/>
      <c r="E357" s="4"/>
      <c r="F357" s="6">
        <v>102000</v>
      </c>
      <c r="G357" s="6"/>
    </row>
    <row r="358" spans="1:7">
      <c r="A358" s="65" t="s">
        <v>86</v>
      </c>
      <c r="B358" s="29"/>
      <c r="C358" s="29"/>
      <c r="D358" s="4"/>
      <c r="E358" s="4"/>
      <c r="F358" s="6">
        <v>160200</v>
      </c>
      <c r="G358" s="6"/>
    </row>
    <row r="359" spans="1:7">
      <c r="A359" s="65" t="s">
        <v>53</v>
      </c>
      <c r="B359" s="29"/>
      <c r="C359" s="29"/>
      <c r="D359" s="4"/>
      <c r="E359" s="4"/>
      <c r="F359" s="6">
        <v>59009880.700000003</v>
      </c>
      <c r="G359" s="6"/>
    </row>
    <row r="360" spans="1:7">
      <c r="A360" t="s">
        <v>87</v>
      </c>
      <c r="B360" s="29"/>
      <c r="C360" s="29"/>
      <c r="D360" s="4"/>
      <c r="E360" s="14"/>
      <c r="F360" s="6">
        <f>1617042.94</f>
        <v>1617042.94</v>
      </c>
      <c r="G360" s="6"/>
    </row>
    <row r="361" spans="1:7" hidden="1">
      <c r="A361" s="65"/>
      <c r="B361" s="29"/>
      <c r="C361" s="29"/>
      <c r="D361" s="4"/>
      <c r="E361" s="4"/>
      <c r="F361" s="64"/>
      <c r="G361" s="6"/>
    </row>
    <row r="362" spans="1:7" hidden="1">
      <c r="A362" s="65"/>
      <c r="B362" s="29"/>
      <c r="C362" s="29"/>
      <c r="D362" s="4"/>
      <c r="E362" s="4"/>
      <c r="F362" s="64"/>
      <c r="G362" s="6"/>
    </row>
    <row r="363" spans="1:7" hidden="1">
      <c r="A363" s="65"/>
      <c r="B363" s="29"/>
      <c r="C363" s="29"/>
      <c r="D363" s="4"/>
      <c r="E363" s="4"/>
      <c r="F363" s="64"/>
      <c r="G363" s="6"/>
    </row>
    <row r="364" spans="1:7" hidden="1">
      <c r="A364" s="65"/>
      <c r="B364" s="29"/>
      <c r="C364" s="29"/>
      <c r="D364" s="4"/>
      <c r="E364" s="4"/>
      <c r="F364" s="64"/>
      <c r="G364" s="6"/>
    </row>
    <row r="365" spans="1:7">
      <c r="B365" s="7"/>
      <c r="C365" s="8"/>
      <c r="D365" s="8" t="s">
        <v>15</v>
      </c>
      <c r="E365" s="14"/>
      <c r="F365" s="6"/>
      <c r="G365" s="66">
        <f>F355+F356+F357+F358+F363+F359+F360+F361+F362+F364</f>
        <v>61147123.640000001</v>
      </c>
    </row>
    <row r="366" spans="1:7">
      <c r="B366" s="7"/>
      <c r="C366" s="8"/>
      <c r="D366" s="8"/>
      <c r="E366" s="14"/>
      <c r="F366" s="6"/>
      <c r="G366" s="120"/>
    </row>
    <row r="367" spans="1:7">
      <c r="A367" s="26"/>
      <c r="B367" s="7"/>
      <c r="C367" s="8"/>
      <c r="D367" s="8"/>
      <c r="E367" s="14"/>
      <c r="F367" s="6"/>
      <c r="G367" s="120"/>
    </row>
    <row r="368" spans="1:7">
      <c r="A368" s="65"/>
      <c r="B368" s="7"/>
      <c r="C368" s="8"/>
      <c r="D368" s="8"/>
      <c r="E368" s="14"/>
      <c r="F368" s="6"/>
      <c r="G368" s="120"/>
    </row>
    <row r="369" spans="1:10">
      <c r="A369" s="8"/>
      <c r="B369" s="7"/>
      <c r="C369" s="4"/>
      <c r="D369" s="4"/>
      <c r="E369" s="14"/>
      <c r="F369" s="6"/>
      <c r="G369" s="13"/>
    </row>
    <row r="370" spans="1:10">
      <c r="A370" s="26" t="s">
        <v>11</v>
      </c>
      <c r="B370" s="29"/>
      <c r="C370" s="29"/>
      <c r="D370" s="4"/>
      <c r="E370" s="14"/>
      <c r="F370" s="6"/>
      <c r="G370" s="13"/>
    </row>
    <row r="371" spans="1:10">
      <c r="A371" s="65"/>
      <c r="B371" s="29"/>
      <c r="C371" s="29"/>
      <c r="D371" s="4"/>
      <c r="E371" s="14"/>
      <c r="F371" s="6"/>
      <c r="G371" s="13"/>
    </row>
    <row r="372" spans="1:10">
      <c r="A372" s="29" t="s">
        <v>14</v>
      </c>
      <c r="B372" s="29"/>
      <c r="C372" s="29"/>
      <c r="D372" s="4"/>
      <c r="E372" s="14"/>
      <c r="F372" s="6">
        <f>22420+318950</f>
        <v>341370</v>
      </c>
      <c r="G372" s="13"/>
    </row>
    <row r="373" spans="1:10">
      <c r="A373" t="s">
        <v>57</v>
      </c>
      <c r="B373" s="29"/>
      <c r="C373" s="29"/>
      <c r="D373" s="4"/>
      <c r="E373" s="14"/>
      <c r="F373" s="6">
        <f>1617042.94</f>
        <v>1617042.94</v>
      </c>
      <c r="G373" s="13"/>
    </row>
    <row r="374" spans="1:10">
      <c r="A374" s="8"/>
      <c r="B374" s="7"/>
      <c r="C374" s="4"/>
      <c r="D374" s="8" t="s">
        <v>15</v>
      </c>
      <c r="E374" s="14"/>
      <c r="F374" s="6"/>
      <c r="G374" s="12">
        <f>+F371+F372+F373</f>
        <v>1958412.94</v>
      </c>
    </row>
    <row r="375" spans="1:10">
      <c r="A375" s="8"/>
      <c r="B375" s="7"/>
      <c r="C375" s="4"/>
      <c r="D375" s="4"/>
      <c r="E375" s="14"/>
      <c r="F375" s="6"/>
      <c r="G375" s="13"/>
    </row>
    <row r="376" spans="1:10" ht="13.5" thickBot="1">
      <c r="A376" s="8"/>
      <c r="B376" s="7"/>
      <c r="D376" s="8" t="s">
        <v>16</v>
      </c>
      <c r="E376" s="14"/>
      <c r="F376" s="6"/>
      <c r="G376" s="142">
        <f>+G365+G350-G374</f>
        <v>126100166.24000001</v>
      </c>
      <c r="J376" s="71"/>
    </row>
    <row r="377" spans="1:10" ht="13.5" thickTop="1">
      <c r="A377" s="8"/>
      <c r="B377" s="7"/>
      <c r="C377" s="4"/>
      <c r="D377" s="4"/>
      <c r="E377" s="14"/>
      <c r="F377" s="6"/>
      <c r="G377" s="13"/>
    </row>
    <row r="378" spans="1:10">
      <c r="A378" s="47"/>
      <c r="B378" s="48" t="s">
        <v>17</v>
      </c>
      <c r="C378" s="49"/>
      <c r="D378" s="47"/>
      <c r="E378" s="47"/>
      <c r="F378" s="50"/>
      <c r="G378" s="50"/>
    </row>
    <row r="379" spans="1:10">
      <c r="A379" s="26" t="s">
        <v>18</v>
      </c>
      <c r="B379" s="7"/>
      <c r="C379" s="4"/>
      <c r="D379" s="4"/>
      <c r="E379" s="4"/>
      <c r="F379" s="6"/>
      <c r="G379" s="13"/>
    </row>
    <row r="380" spans="1:10">
      <c r="A380" s="4"/>
      <c r="B380" s="7"/>
      <c r="C380" s="4"/>
      <c r="D380" s="4"/>
      <c r="E380" s="4"/>
      <c r="F380" s="6"/>
    </row>
    <row r="381" spans="1:10">
      <c r="A381" s="28" t="s">
        <v>19</v>
      </c>
      <c r="B381" s="7"/>
      <c r="C381" s="4"/>
      <c r="D381" s="4"/>
      <c r="E381" s="4"/>
      <c r="F381" s="11"/>
      <c r="G381" s="6"/>
    </row>
    <row r="382" spans="1:10" ht="13.5" thickBot="1">
      <c r="A382" s="4"/>
      <c r="B382" s="7"/>
      <c r="C382" s="4"/>
      <c r="D382" s="4"/>
      <c r="E382" s="4"/>
      <c r="F382" s="6"/>
      <c r="G382" s="122">
        <f>G376+F381</f>
        <v>126100166.24000001</v>
      </c>
    </row>
    <row r="383" spans="1:10" ht="13.5" thickTop="1">
      <c r="A383" s="8" t="s">
        <v>11</v>
      </c>
      <c r="B383" s="7"/>
      <c r="C383" s="4"/>
      <c r="D383" s="4"/>
      <c r="E383" s="4"/>
      <c r="F383" s="6"/>
      <c r="G383" s="13"/>
    </row>
    <row r="384" spans="1:10">
      <c r="A384" s="8"/>
      <c r="B384" s="7"/>
      <c r="C384" s="4"/>
      <c r="D384" s="4"/>
      <c r="E384" s="4"/>
      <c r="F384" s="6"/>
      <c r="G384" s="13"/>
    </row>
    <row r="385" spans="1:7">
      <c r="A385" s="29" t="s">
        <v>20</v>
      </c>
      <c r="B385" s="7"/>
      <c r="C385" s="4"/>
      <c r="D385" s="4"/>
      <c r="E385" s="4"/>
      <c r="F385" s="6"/>
      <c r="G385" s="13"/>
    </row>
    <row r="386" spans="1:7">
      <c r="A386" s="4"/>
      <c r="B386" s="7"/>
      <c r="C386" s="4"/>
      <c r="D386" s="4"/>
      <c r="E386" s="4"/>
      <c r="F386" s="12"/>
      <c r="G386" s="11">
        <f>+F385+F386</f>
        <v>0</v>
      </c>
    </row>
    <row r="387" spans="1:7" ht="13.5" thickBot="1">
      <c r="A387" s="8" t="s">
        <v>21</v>
      </c>
      <c r="B387" s="7"/>
      <c r="C387" s="4"/>
      <c r="D387" s="4"/>
      <c r="E387" s="4"/>
      <c r="F387" s="10"/>
      <c r="G387" s="9">
        <f>+G382-G386</f>
        <v>126100166.24000001</v>
      </c>
    </row>
    <row r="388" spans="1:7" ht="13.5" thickTop="1">
      <c r="A388" s="8"/>
      <c r="B388" s="7"/>
      <c r="C388" s="4"/>
      <c r="D388" s="4"/>
      <c r="E388" s="4"/>
      <c r="F388" s="6"/>
      <c r="G388" s="5"/>
    </row>
    <row r="389" spans="1:7">
      <c r="A389" s="8"/>
      <c r="B389" s="7"/>
      <c r="C389" s="4"/>
      <c r="D389" s="4"/>
      <c r="E389" s="4"/>
      <c r="F389" s="6"/>
      <c r="G389" s="5"/>
    </row>
    <row r="390" spans="1:7">
      <c r="A390" s="26" t="s">
        <v>22</v>
      </c>
      <c r="B390" s="26"/>
      <c r="C390" s="26"/>
      <c r="D390" s="26"/>
      <c r="E390" s="340"/>
      <c r="F390" s="340"/>
      <c r="G390" s="29"/>
    </row>
    <row r="391" spans="1:7">
      <c r="A391" s="29"/>
      <c r="B391" s="29"/>
      <c r="C391" s="29"/>
      <c r="D391" s="29"/>
      <c r="E391" s="32"/>
      <c r="F391" s="33"/>
      <c r="G391" s="29"/>
    </row>
    <row r="392" spans="1:7">
      <c r="A392" s="51" t="s">
        <v>88</v>
      </c>
      <c r="B392" s="29"/>
      <c r="C392" s="29"/>
      <c r="D392" s="29"/>
      <c r="E392" s="34"/>
      <c r="F392" s="35">
        <f>+F348</f>
        <v>66911455.540000007</v>
      </c>
      <c r="G392" s="43"/>
    </row>
    <row r="393" spans="1:7">
      <c r="A393" s="51" t="s">
        <v>89</v>
      </c>
      <c r="B393" s="29"/>
      <c r="C393" s="29"/>
      <c r="D393" s="29"/>
      <c r="E393" s="352">
        <f>+G365</f>
        <v>61147123.640000001</v>
      </c>
      <c r="F393" s="352"/>
      <c r="G393" s="29"/>
    </row>
    <row r="394" spans="1:7" ht="13.5" thickBot="1">
      <c r="A394" s="29"/>
      <c r="B394" s="29"/>
      <c r="C394" s="29" t="s">
        <v>23</v>
      </c>
      <c r="D394" s="29"/>
      <c r="E394" s="29"/>
      <c r="F394" s="29"/>
      <c r="G394" s="9">
        <f>F392+E393</f>
        <v>128058579.18000001</v>
      </c>
    </row>
    <row r="395" spans="1:7" ht="13.5" thickTop="1">
      <c r="A395" s="29"/>
      <c r="B395" s="29"/>
      <c r="C395" s="29"/>
      <c r="D395" s="29"/>
      <c r="E395" s="29"/>
      <c r="F395" s="36"/>
      <c r="G395" s="29"/>
    </row>
    <row r="396" spans="1:7">
      <c r="A396" s="29" t="s">
        <v>18</v>
      </c>
      <c r="B396" s="29"/>
      <c r="C396" s="29"/>
      <c r="D396" s="29"/>
      <c r="E396" s="37"/>
      <c r="F396" s="27"/>
      <c r="G396" s="29"/>
    </row>
    <row r="397" spans="1:7">
      <c r="A397" s="29"/>
      <c r="B397" s="29"/>
      <c r="C397" s="29"/>
      <c r="D397" s="29"/>
      <c r="E397" s="38"/>
      <c r="F397" s="38"/>
      <c r="G397" s="43"/>
    </row>
    <row r="398" spans="1:7">
      <c r="A398" s="65" t="s">
        <v>85</v>
      </c>
      <c r="B398" s="7"/>
      <c r="C398" s="8"/>
      <c r="D398" s="8"/>
      <c r="E398" s="14"/>
      <c r="F398" s="6"/>
      <c r="G398" s="40"/>
    </row>
    <row r="399" spans="1:7" ht="13.5" thickBot="1">
      <c r="A399" s="29"/>
      <c r="B399" s="29"/>
      <c r="C399" s="29" t="s">
        <v>23</v>
      </c>
      <c r="D399" s="29"/>
      <c r="E399" s="38"/>
      <c r="F399" s="38"/>
      <c r="G399" s="9">
        <f>G394+F398</f>
        <v>128058579.18000001</v>
      </c>
    </row>
    <row r="400" spans="1:7" ht="13.5" thickTop="1">
      <c r="A400" s="29"/>
      <c r="B400" s="29"/>
      <c r="C400" s="29"/>
      <c r="D400" s="29"/>
      <c r="E400" s="38"/>
      <c r="F400" s="38"/>
      <c r="G400" s="38"/>
    </row>
    <row r="401" spans="1:7">
      <c r="A401" s="28" t="s">
        <v>11</v>
      </c>
      <c r="B401" s="29"/>
      <c r="C401" s="29"/>
      <c r="D401" s="29"/>
      <c r="E401" s="353"/>
      <c r="F401" s="353"/>
      <c r="G401" s="38"/>
    </row>
    <row r="402" spans="1:7">
      <c r="A402" s="29"/>
      <c r="B402" s="29"/>
      <c r="C402" s="29"/>
      <c r="D402" s="29"/>
      <c r="E402" s="41"/>
      <c r="F402" s="41"/>
      <c r="G402" s="38"/>
    </row>
    <row r="403" spans="1:7">
      <c r="A403" s="29" t="s">
        <v>14</v>
      </c>
      <c r="B403" s="29"/>
      <c r="C403" s="29"/>
      <c r="D403" s="29"/>
      <c r="E403" s="42"/>
      <c r="F403" s="6">
        <v>341370</v>
      </c>
      <c r="G403" s="43"/>
    </row>
    <row r="404" spans="1:7">
      <c r="A404" t="s">
        <v>57</v>
      </c>
      <c r="B404" s="29"/>
      <c r="C404" s="29"/>
      <c r="D404" s="4"/>
      <c r="E404" s="14"/>
      <c r="F404" s="6">
        <f>1617042.94</f>
        <v>1617042.94</v>
      </c>
      <c r="G404" s="43"/>
    </row>
    <row r="405" spans="1:7">
      <c r="A405" s="65"/>
      <c r="B405" s="29"/>
      <c r="C405" s="29"/>
      <c r="D405" s="29"/>
      <c r="E405" s="44"/>
      <c r="F405" s="42"/>
      <c r="G405" s="29"/>
    </row>
    <row r="406" spans="1:7">
      <c r="A406" s="29"/>
      <c r="B406" s="29"/>
      <c r="C406" s="29"/>
      <c r="D406" s="29"/>
      <c r="E406" s="29"/>
      <c r="F406" s="29"/>
      <c r="G406" s="29"/>
    </row>
    <row r="407" spans="1:7" ht="13.5" thickBot="1">
      <c r="A407" s="29"/>
      <c r="B407" s="29"/>
      <c r="D407" s="8" t="s">
        <v>26</v>
      </c>
      <c r="E407" s="29"/>
      <c r="F407" s="29"/>
      <c r="G407" s="142">
        <f>G399-F403-F405-F404</f>
        <v>126100166.24000001</v>
      </c>
    </row>
    <row r="408" spans="1:7" ht="13.5" thickTop="1">
      <c r="A408" s="8"/>
      <c r="B408" s="7"/>
      <c r="C408" s="4"/>
      <c r="D408" s="4"/>
      <c r="E408" s="4"/>
      <c r="F408" s="6"/>
      <c r="G408" s="5"/>
    </row>
    <row r="409" spans="1:7">
      <c r="A409" s="8"/>
      <c r="B409" s="7"/>
      <c r="C409" s="4"/>
      <c r="D409" s="4"/>
      <c r="E409" s="4"/>
      <c r="F409" s="6"/>
      <c r="G409" s="5"/>
    </row>
    <row r="410" spans="1:7">
      <c r="A410" s="8"/>
      <c r="B410" s="7"/>
      <c r="C410" s="4"/>
      <c r="D410" s="4"/>
      <c r="E410" s="4"/>
      <c r="F410" s="6"/>
      <c r="G410" s="5"/>
    </row>
    <row r="411" spans="1:7">
      <c r="A411" s="8"/>
      <c r="B411" s="7"/>
      <c r="C411" s="4"/>
      <c r="D411" s="4"/>
      <c r="E411" s="4"/>
      <c r="F411" s="6"/>
      <c r="G411" s="5"/>
    </row>
    <row r="412" spans="1:7">
      <c r="A412" s="8"/>
      <c r="B412" s="7"/>
      <c r="C412" s="4"/>
      <c r="D412" s="4"/>
      <c r="E412" s="4"/>
      <c r="F412" s="6"/>
      <c r="G412" s="5"/>
    </row>
    <row r="413" spans="1:7">
      <c r="A413" s="36" t="s">
        <v>28</v>
      </c>
      <c r="B413" s="36"/>
      <c r="C413" s="36"/>
      <c r="D413" s="29"/>
      <c r="E413" s="29"/>
      <c r="F413" s="34"/>
      <c r="G413" s="34"/>
    </row>
    <row r="414" spans="1:7">
      <c r="A414" s="46" t="s">
        <v>29</v>
      </c>
      <c r="B414" s="45"/>
      <c r="C414" s="29"/>
      <c r="D414" s="29"/>
      <c r="E414" s="29"/>
      <c r="F414" s="341" t="s">
        <v>27</v>
      </c>
      <c r="G414" s="341"/>
    </row>
    <row r="415" spans="1:7">
      <c r="A415" s="46"/>
      <c r="B415" s="45"/>
      <c r="C415" s="29"/>
      <c r="D415" s="29"/>
      <c r="E415" s="29"/>
      <c r="F415" s="72"/>
      <c r="G415" s="72"/>
    </row>
    <row r="416" spans="1:7">
      <c r="A416" s="350"/>
      <c r="B416" s="350"/>
      <c r="C416" s="350"/>
      <c r="D416" s="350"/>
      <c r="E416" s="350"/>
      <c r="F416" s="350"/>
      <c r="G416" s="350"/>
    </row>
    <row r="417" spans="1:7">
      <c r="A417" s="46"/>
      <c r="B417" s="45"/>
      <c r="C417" s="29"/>
      <c r="D417" s="29"/>
      <c r="E417" s="29"/>
      <c r="F417" s="72"/>
      <c r="G417" s="72"/>
    </row>
    <row r="418" spans="1:7">
      <c r="A418" s="46"/>
      <c r="B418" s="45"/>
      <c r="C418" s="29"/>
      <c r="D418" s="29"/>
      <c r="E418" s="29"/>
      <c r="F418" s="72"/>
      <c r="G418" s="72"/>
    </row>
    <row r="419" spans="1:7">
      <c r="A419" s="46"/>
      <c r="B419" s="45"/>
      <c r="C419" s="29"/>
      <c r="D419" s="29"/>
      <c r="E419" s="29"/>
      <c r="F419" s="72"/>
      <c r="G419" s="72"/>
    </row>
    <row r="420" spans="1:7">
      <c r="A420" s="46"/>
      <c r="B420" s="45"/>
      <c r="C420" s="29"/>
      <c r="D420" s="29"/>
      <c r="E420" s="29"/>
      <c r="F420" s="72"/>
      <c r="G420" s="72"/>
    </row>
    <row r="426" spans="1:7">
      <c r="A426" s="140"/>
      <c r="B426" s="140"/>
      <c r="C426" s="140"/>
      <c r="D426" s="140"/>
      <c r="E426" s="140"/>
      <c r="F426" s="140"/>
      <c r="G426" s="140"/>
    </row>
    <row r="427" spans="1:7">
      <c r="A427" s="59"/>
      <c r="B427" s="60"/>
      <c r="C427" s="61"/>
      <c r="D427" s="61"/>
      <c r="E427" s="61"/>
      <c r="F427" s="62"/>
      <c r="G427" s="63"/>
    </row>
    <row r="428" spans="1:7" ht="15">
      <c r="A428" s="25"/>
      <c r="B428" s="23"/>
      <c r="D428" s="24"/>
      <c r="E428" s="19"/>
      <c r="F428" s="23"/>
      <c r="G428" s="22"/>
    </row>
    <row r="429" spans="1:7" ht="15">
      <c r="A429" s="25"/>
      <c r="B429" s="23"/>
      <c r="D429" s="24"/>
      <c r="E429" s="19"/>
      <c r="F429" s="23"/>
      <c r="G429" s="22"/>
    </row>
    <row r="430" spans="1:7" ht="15">
      <c r="A430" s="25"/>
      <c r="B430" s="23"/>
      <c r="D430" s="24"/>
      <c r="E430" s="19"/>
      <c r="F430" s="23"/>
      <c r="G430" s="22"/>
    </row>
    <row r="431" spans="1:7" ht="15">
      <c r="A431" s="25"/>
      <c r="B431" s="23"/>
      <c r="D431" s="24"/>
      <c r="E431" s="19"/>
      <c r="F431" s="23"/>
      <c r="G431" s="22"/>
    </row>
    <row r="432" spans="1:7" ht="18">
      <c r="A432" s="342" t="s">
        <v>2</v>
      </c>
      <c r="B432" s="342"/>
      <c r="C432" s="342"/>
      <c r="D432" s="342"/>
      <c r="E432" s="342"/>
      <c r="F432" s="342"/>
      <c r="G432" s="342"/>
    </row>
    <row r="433" spans="1:7">
      <c r="A433" s="343" t="s">
        <v>3</v>
      </c>
      <c r="B433" s="343"/>
      <c r="C433" s="343"/>
      <c r="D433" s="343"/>
      <c r="E433" s="343"/>
      <c r="F433" s="343"/>
      <c r="G433" s="343"/>
    </row>
    <row r="434" spans="1:7">
      <c r="A434" s="339" t="s">
        <v>4</v>
      </c>
      <c r="B434" s="339"/>
      <c r="C434" s="339"/>
      <c r="D434" s="339"/>
      <c r="E434" s="339"/>
      <c r="F434" s="339"/>
      <c r="G434" s="339"/>
    </row>
    <row r="435" spans="1:7">
      <c r="A435" s="339" t="s">
        <v>5</v>
      </c>
      <c r="B435" s="339"/>
      <c r="C435" s="339"/>
      <c r="D435" s="339"/>
      <c r="E435" s="339"/>
      <c r="F435" s="339"/>
      <c r="G435" s="339"/>
    </row>
    <row r="436" spans="1:7" ht="20.25">
      <c r="A436" s="173" t="s">
        <v>1</v>
      </c>
      <c r="B436" s="173"/>
      <c r="C436" s="174"/>
      <c r="D436" s="175"/>
      <c r="E436" s="176"/>
      <c r="F436" s="3"/>
      <c r="G436" s="68" t="s">
        <v>0</v>
      </c>
    </row>
    <row r="437" spans="1:7" ht="20.25">
      <c r="A437" s="177" t="s">
        <v>6</v>
      </c>
      <c r="B437" s="177"/>
      <c r="C437" s="174"/>
      <c r="D437" s="20"/>
      <c r="E437" s="19"/>
      <c r="F437" s="1"/>
      <c r="G437" s="178">
        <v>44377</v>
      </c>
    </row>
    <row r="438" spans="1:7">
      <c r="A438" s="2"/>
      <c r="B438" s="2"/>
      <c r="C438" s="18"/>
      <c r="D438" s="1"/>
      <c r="E438" s="17"/>
      <c r="F438" s="16"/>
      <c r="G438" s="16"/>
    </row>
    <row r="439" spans="1:7">
      <c r="A439" s="51" t="s">
        <v>94</v>
      </c>
      <c r="B439" s="7"/>
      <c r="C439" s="4"/>
      <c r="D439" s="4"/>
      <c r="E439" s="4"/>
      <c r="F439" s="15">
        <f>+G407</f>
        <v>126100166.24000001</v>
      </c>
      <c r="G439" s="15"/>
    </row>
    <row r="440" spans="1:7">
      <c r="A440" s="51" t="s">
        <v>95</v>
      </c>
      <c r="B440" s="7"/>
      <c r="C440" s="4"/>
      <c r="D440" s="4"/>
      <c r="E440" s="4"/>
      <c r="F440" s="15"/>
      <c r="G440" s="15"/>
    </row>
    <row r="441" spans="1:7">
      <c r="A441" s="4"/>
      <c r="B441" s="7"/>
      <c r="C441" s="4"/>
      <c r="D441" s="8" t="s">
        <v>15</v>
      </c>
      <c r="E441" s="4"/>
      <c r="F441" s="11"/>
      <c r="G441" s="66">
        <f>+F439+F440+F441</f>
        <v>126100166.24000001</v>
      </c>
    </row>
    <row r="442" spans="1:7">
      <c r="A442" s="4"/>
      <c r="B442" s="7"/>
      <c r="C442" s="4"/>
      <c r="D442" s="4"/>
      <c r="E442" s="4"/>
      <c r="F442" s="6"/>
      <c r="G442" s="13"/>
    </row>
    <row r="443" spans="1:7">
      <c r="A443" s="4"/>
      <c r="B443" s="7"/>
      <c r="C443" s="4"/>
      <c r="D443" s="4"/>
      <c r="E443" s="4"/>
      <c r="F443" s="6"/>
      <c r="G443" s="13"/>
    </row>
    <row r="444" spans="1:7">
      <c r="A444" s="4"/>
      <c r="B444" s="7"/>
      <c r="C444" s="4"/>
      <c r="D444" s="4"/>
      <c r="E444" s="4"/>
      <c r="F444" s="6"/>
      <c r="G444" s="13"/>
    </row>
    <row r="445" spans="1:7">
      <c r="A445" s="26" t="s">
        <v>7</v>
      </c>
      <c r="B445" s="7"/>
      <c r="C445" s="4"/>
      <c r="D445" s="4"/>
      <c r="E445" s="4"/>
      <c r="F445" s="13"/>
      <c r="G445" s="6"/>
    </row>
    <row r="446" spans="1:7">
      <c r="A446" s="65" t="s">
        <v>92</v>
      </c>
      <c r="B446" s="29"/>
      <c r="C446" s="29"/>
      <c r="D446" s="4"/>
      <c r="E446" s="4"/>
      <c r="F446" s="6">
        <v>7800</v>
      </c>
      <c r="G446" s="6"/>
    </row>
    <row r="447" spans="1:7">
      <c r="A447" s="65" t="s">
        <v>93</v>
      </c>
      <c r="B447" s="29"/>
      <c r="C447" s="29"/>
      <c r="D447" s="4"/>
      <c r="E447" s="4"/>
      <c r="F447" s="6">
        <v>82225</v>
      </c>
      <c r="G447" s="6"/>
    </row>
    <row r="448" spans="1:7" hidden="1">
      <c r="A448" s="65" t="s">
        <v>54</v>
      </c>
      <c r="B448" s="29"/>
      <c r="C448" s="29"/>
      <c r="D448" s="4"/>
      <c r="E448" s="4"/>
      <c r="F448" s="6"/>
      <c r="G448" s="6"/>
    </row>
    <row r="449" spans="1:7">
      <c r="A449" s="65" t="s">
        <v>86</v>
      </c>
      <c r="B449" s="29"/>
      <c r="C449" s="29"/>
      <c r="D449" s="4"/>
      <c r="E449" s="4"/>
      <c r="F449" s="6">
        <v>152760</v>
      </c>
      <c r="G449" s="6"/>
    </row>
    <row r="450" spans="1:7">
      <c r="A450" s="65" t="s">
        <v>53</v>
      </c>
      <c r="B450" s="29"/>
      <c r="C450" s="29"/>
      <c r="D450" s="4"/>
      <c r="E450" s="4"/>
      <c r="F450" s="6">
        <f>82254302.14-7800</f>
        <v>82246502.140000001</v>
      </c>
      <c r="G450" s="6"/>
    </row>
    <row r="451" spans="1:7">
      <c r="B451" s="29"/>
      <c r="C451" s="29"/>
      <c r="D451" s="4"/>
      <c r="E451" s="14"/>
      <c r="F451" s="6"/>
      <c r="G451" s="6"/>
    </row>
    <row r="452" spans="1:7">
      <c r="A452" s="65"/>
      <c r="B452" s="29"/>
      <c r="C452" s="29"/>
      <c r="D452" s="4"/>
      <c r="E452" s="4"/>
      <c r="F452" s="64"/>
      <c r="G452" s="6"/>
    </row>
    <row r="453" spans="1:7" hidden="1">
      <c r="A453" s="65"/>
      <c r="B453" s="29"/>
      <c r="C453" s="29"/>
      <c r="D453" s="4"/>
      <c r="E453" s="4"/>
      <c r="F453" s="64"/>
      <c r="G453" s="6"/>
    </row>
    <row r="454" spans="1:7" hidden="1">
      <c r="A454" s="65"/>
      <c r="B454" s="29"/>
      <c r="C454" s="29"/>
      <c r="D454" s="4"/>
      <c r="E454" s="4"/>
      <c r="F454" s="64"/>
      <c r="G454" s="6"/>
    </row>
    <row r="455" spans="1:7" hidden="1">
      <c r="A455" s="65"/>
      <c r="B455" s="29"/>
      <c r="C455" s="29"/>
      <c r="D455" s="4"/>
      <c r="E455" s="4"/>
      <c r="F455" s="64"/>
      <c r="G455" s="6"/>
    </row>
    <row r="456" spans="1:7">
      <c r="B456" s="7"/>
      <c r="C456" s="8"/>
      <c r="D456" s="8" t="s">
        <v>15</v>
      </c>
      <c r="E456" s="14"/>
      <c r="F456" s="6"/>
      <c r="G456" s="66">
        <f>F446+F447+F448+F449+F454+F450+F451+F452+F453+F455</f>
        <v>82489287.140000001</v>
      </c>
    </row>
    <row r="457" spans="1:7">
      <c r="B457" s="7"/>
      <c r="C457" s="8"/>
      <c r="D457" s="8"/>
      <c r="E457" s="14"/>
      <c r="F457" s="6"/>
      <c r="G457" s="120"/>
    </row>
    <row r="458" spans="1:7">
      <c r="A458" s="26"/>
      <c r="B458" s="7"/>
      <c r="C458" s="8"/>
      <c r="D458" s="8"/>
      <c r="E458" s="14"/>
      <c r="F458" s="6"/>
      <c r="G458" s="120"/>
    </row>
    <row r="459" spans="1:7">
      <c r="A459" s="65"/>
      <c r="B459" s="7"/>
      <c r="C459" s="8"/>
      <c r="D459" s="8"/>
      <c r="E459" s="14"/>
      <c r="F459" s="6"/>
      <c r="G459" s="120"/>
    </row>
    <row r="460" spans="1:7">
      <c r="A460" s="8"/>
      <c r="B460" s="7"/>
      <c r="C460" s="4"/>
      <c r="D460" s="4"/>
      <c r="E460" s="14"/>
      <c r="F460" s="6"/>
      <c r="G460" s="13"/>
    </row>
    <row r="461" spans="1:7">
      <c r="A461" s="26" t="s">
        <v>11</v>
      </c>
      <c r="B461" s="29"/>
      <c r="C461" s="29"/>
      <c r="D461" s="4"/>
      <c r="E461" s="14"/>
      <c r="F461" s="6"/>
      <c r="G461" s="13"/>
    </row>
    <row r="462" spans="1:7">
      <c r="A462" s="65"/>
      <c r="B462" s="29"/>
      <c r="C462" s="29"/>
      <c r="D462" s="4"/>
      <c r="E462" s="14"/>
      <c r="F462" s="6"/>
      <c r="G462" s="13"/>
    </row>
    <row r="463" spans="1:7">
      <c r="A463" s="29" t="s">
        <v>14</v>
      </c>
      <c r="B463" s="29"/>
      <c r="C463" s="29"/>
      <c r="D463" s="4"/>
      <c r="E463" s="42"/>
      <c r="F463" s="6">
        <v>1395751.82</v>
      </c>
      <c r="G463" s="13"/>
    </row>
    <row r="464" spans="1:7">
      <c r="A464" t="s">
        <v>98</v>
      </c>
      <c r="B464" s="29"/>
      <c r="C464" s="29"/>
      <c r="D464" s="4"/>
      <c r="E464" s="42"/>
      <c r="F464" s="6">
        <v>2069661.43</v>
      </c>
      <c r="G464" s="13"/>
    </row>
    <row r="465" spans="1:10">
      <c r="A465" s="8"/>
      <c r="B465" s="7"/>
      <c r="C465" s="4"/>
      <c r="D465" s="8" t="s">
        <v>15</v>
      </c>
      <c r="E465" s="14"/>
      <c r="F465" s="6"/>
      <c r="G465" s="66">
        <f>+F462+F463+F464</f>
        <v>3465413.25</v>
      </c>
    </row>
    <row r="466" spans="1:10">
      <c r="A466" s="8"/>
      <c r="B466" s="7"/>
      <c r="C466" s="4"/>
      <c r="D466" s="4"/>
      <c r="E466" s="14"/>
      <c r="F466" s="6"/>
      <c r="G466" s="13"/>
    </row>
    <row r="467" spans="1:10" ht="13.5" thickBot="1">
      <c r="A467" s="8"/>
      <c r="B467" s="7"/>
      <c r="D467" s="8" t="s">
        <v>16</v>
      </c>
      <c r="E467" s="14"/>
      <c r="F467" s="6"/>
      <c r="G467" s="179">
        <f>+G456+G441-G465</f>
        <v>205124040.13</v>
      </c>
      <c r="J467" s="71"/>
    </row>
    <row r="468" spans="1:10" ht="13.5" thickTop="1">
      <c r="A468" s="8"/>
      <c r="B468" s="7"/>
      <c r="C468" s="4"/>
      <c r="D468" s="4"/>
      <c r="E468" s="14"/>
      <c r="F468" s="6"/>
      <c r="G468" s="13"/>
    </row>
    <row r="469" spans="1:10">
      <c r="A469" s="47"/>
      <c r="B469" s="48" t="s">
        <v>17</v>
      </c>
      <c r="C469" s="49"/>
      <c r="D469" s="47"/>
      <c r="E469" s="47"/>
      <c r="F469" s="50"/>
      <c r="G469" s="50"/>
    </row>
    <row r="470" spans="1:10">
      <c r="A470" s="26" t="s">
        <v>18</v>
      </c>
      <c r="B470" s="7"/>
      <c r="C470" s="4"/>
      <c r="D470" s="4"/>
      <c r="E470" s="4"/>
      <c r="F470" s="6"/>
      <c r="G470" s="13"/>
    </row>
    <row r="471" spans="1:10">
      <c r="A471" s="4"/>
      <c r="B471" s="7"/>
      <c r="C471" s="4"/>
      <c r="D471" s="4"/>
      <c r="E471" s="4"/>
      <c r="F471" s="6"/>
    </row>
    <row r="472" spans="1:10">
      <c r="A472" s="28" t="s">
        <v>19</v>
      </c>
      <c r="B472" s="7"/>
      <c r="C472" s="4"/>
      <c r="D472" s="4"/>
      <c r="E472" s="4"/>
      <c r="F472" s="11">
        <v>2069661.43</v>
      </c>
      <c r="G472" s="6"/>
    </row>
    <row r="473" spans="1:10" ht="13.5" thickBot="1">
      <c r="A473" s="4"/>
      <c r="B473" s="7"/>
      <c r="C473" s="4"/>
      <c r="D473" s="4"/>
      <c r="E473" s="4"/>
      <c r="F473" s="6"/>
      <c r="G473" s="67">
        <f>G467+F472</f>
        <v>207193701.56</v>
      </c>
    </row>
    <row r="474" spans="1:10" ht="13.5" thickTop="1">
      <c r="A474" s="8" t="s">
        <v>11</v>
      </c>
      <c r="B474" s="7"/>
      <c r="C474" s="4"/>
      <c r="D474" s="4"/>
      <c r="E474" s="4"/>
      <c r="F474" s="6"/>
      <c r="G474" s="13"/>
    </row>
    <row r="475" spans="1:10">
      <c r="A475" s="8"/>
      <c r="B475" s="7"/>
      <c r="C475" s="4"/>
      <c r="D475" s="4"/>
      <c r="E475" s="4"/>
      <c r="F475" s="6"/>
      <c r="G475" s="13"/>
    </row>
    <row r="476" spans="1:10">
      <c r="A476" s="29" t="s">
        <v>20</v>
      </c>
      <c r="B476" s="7"/>
      <c r="C476" s="4"/>
      <c r="D476" s="4"/>
      <c r="E476" s="4"/>
      <c r="F476" s="6"/>
      <c r="G476" s="13"/>
    </row>
    <row r="477" spans="1:10">
      <c r="A477" s="4"/>
      <c r="B477" s="7"/>
      <c r="C477" s="4"/>
      <c r="D477" s="4"/>
      <c r="E477" s="4"/>
      <c r="F477" s="12"/>
      <c r="G477" s="11">
        <f>+F476+F477</f>
        <v>0</v>
      </c>
    </row>
    <row r="478" spans="1:10" ht="13.5" thickBot="1">
      <c r="A478" s="8" t="s">
        <v>21</v>
      </c>
      <c r="B478" s="7"/>
      <c r="C478" s="4"/>
      <c r="D478" s="4"/>
      <c r="E478" s="4"/>
      <c r="F478" s="10"/>
      <c r="G478" s="9">
        <f>+G473-G477</f>
        <v>207193701.56</v>
      </c>
    </row>
    <row r="479" spans="1:10" ht="13.5" thickTop="1">
      <c r="A479" s="8"/>
      <c r="B479" s="7"/>
      <c r="C479" s="4"/>
      <c r="D479" s="4"/>
      <c r="E479" s="4"/>
      <c r="F479" s="6"/>
      <c r="G479" s="5"/>
    </row>
    <row r="480" spans="1:10">
      <c r="A480" s="8"/>
      <c r="B480" s="7"/>
      <c r="C480" s="4"/>
      <c r="D480" s="4"/>
      <c r="E480" s="4"/>
      <c r="F480" s="6"/>
      <c r="G480" s="5"/>
    </row>
    <row r="481" spans="1:7">
      <c r="A481" s="26" t="s">
        <v>22</v>
      </c>
      <c r="B481" s="26"/>
      <c r="C481" s="26"/>
      <c r="D481" s="26"/>
      <c r="E481" s="340"/>
      <c r="F481" s="340"/>
      <c r="G481" s="29"/>
    </row>
    <row r="482" spans="1:7">
      <c r="A482" s="29"/>
      <c r="B482" s="29"/>
      <c r="C482" s="29"/>
      <c r="D482" s="29"/>
      <c r="E482" s="32"/>
      <c r="F482" s="33"/>
      <c r="G482" s="29"/>
    </row>
    <row r="483" spans="1:7">
      <c r="A483" s="51" t="s">
        <v>96</v>
      </c>
      <c r="B483" s="29"/>
      <c r="C483" s="29"/>
      <c r="D483" s="29"/>
      <c r="E483" s="34"/>
      <c r="F483" s="35">
        <f>+F439</f>
        <v>126100166.24000001</v>
      </c>
      <c r="G483" s="43"/>
    </row>
    <row r="484" spans="1:7">
      <c r="A484" s="51" t="s">
        <v>95</v>
      </c>
      <c r="B484" s="29"/>
      <c r="C484" s="29"/>
      <c r="D484" s="29"/>
      <c r="E484" s="352">
        <f>+G456</f>
        <v>82489287.140000001</v>
      </c>
      <c r="F484" s="352"/>
      <c r="G484" s="29"/>
    </row>
    <row r="485" spans="1:7" ht="13.5" thickBot="1">
      <c r="A485" s="29"/>
      <c r="B485" s="29"/>
      <c r="C485" s="29" t="s">
        <v>23</v>
      </c>
      <c r="D485" s="29"/>
      <c r="E485" s="29"/>
      <c r="F485" s="29"/>
      <c r="G485" s="9">
        <f>F483+E484</f>
        <v>208589453.38</v>
      </c>
    </row>
    <row r="486" spans="1:7" ht="13.5" thickTop="1">
      <c r="A486" s="29"/>
      <c r="B486" s="29"/>
      <c r="C486" s="29"/>
      <c r="D486" s="29"/>
      <c r="E486" s="29"/>
      <c r="F486" s="36"/>
      <c r="G486" s="29"/>
    </row>
    <row r="487" spans="1:7">
      <c r="A487" s="29" t="s">
        <v>18</v>
      </c>
      <c r="B487" s="29"/>
      <c r="C487" s="29"/>
      <c r="D487" s="29"/>
      <c r="E487" s="37"/>
      <c r="F487" s="27"/>
      <c r="G487" s="29"/>
    </row>
    <row r="488" spans="1:7">
      <c r="A488" s="29"/>
      <c r="B488" s="29"/>
      <c r="C488" s="29"/>
      <c r="D488" s="29"/>
      <c r="E488" s="38"/>
      <c r="F488" s="38"/>
      <c r="G488" s="43"/>
    </row>
    <row r="489" spans="1:7">
      <c r="A489" s="65" t="s">
        <v>97</v>
      </c>
      <c r="B489" s="7"/>
      <c r="C489" s="8"/>
      <c r="D489" s="8"/>
      <c r="E489" s="14"/>
      <c r="F489" s="6"/>
      <c r="G489" s="40"/>
    </row>
    <row r="490" spans="1:7" ht="13.5" thickBot="1">
      <c r="A490" s="29"/>
      <c r="B490" s="29"/>
      <c r="C490" s="29" t="s">
        <v>23</v>
      </c>
      <c r="D490" s="29"/>
      <c r="E490" s="38"/>
      <c r="F490" s="38"/>
      <c r="G490" s="9">
        <f>G485+F489</f>
        <v>208589453.38</v>
      </c>
    </row>
    <row r="491" spans="1:7" ht="13.5" thickTop="1">
      <c r="A491" s="29"/>
      <c r="B491" s="29"/>
      <c r="C491" s="29"/>
      <c r="D491" s="29"/>
      <c r="E491" s="38"/>
      <c r="F491" s="38"/>
      <c r="G491" s="38"/>
    </row>
    <row r="492" spans="1:7">
      <c r="A492" s="28" t="s">
        <v>11</v>
      </c>
      <c r="B492" s="29"/>
      <c r="C492" s="29"/>
      <c r="D492" s="29"/>
      <c r="E492" s="353"/>
      <c r="F492" s="353"/>
      <c r="G492" s="38"/>
    </row>
    <row r="493" spans="1:7">
      <c r="A493" s="29"/>
      <c r="B493" s="29"/>
      <c r="C493" s="29"/>
      <c r="D493" s="29"/>
      <c r="E493" s="41"/>
      <c r="F493" s="41"/>
      <c r="G493" s="38"/>
    </row>
    <row r="494" spans="1:7">
      <c r="A494" s="29" t="s">
        <v>14</v>
      </c>
      <c r="B494" s="29"/>
      <c r="C494" s="29"/>
      <c r="D494" s="29"/>
      <c r="E494" s="42"/>
      <c r="F494" s="6">
        <f>+F463</f>
        <v>1395751.82</v>
      </c>
      <c r="G494" s="43"/>
    </row>
    <row r="495" spans="1:7">
      <c r="A495" t="s">
        <v>98</v>
      </c>
      <c r="B495" s="29"/>
      <c r="C495" s="29"/>
      <c r="D495" s="4"/>
      <c r="E495" s="42"/>
      <c r="F495" s="6">
        <v>2069661.43</v>
      </c>
      <c r="G495" s="43"/>
    </row>
    <row r="496" spans="1:7">
      <c r="A496" s="65"/>
      <c r="B496" s="29"/>
      <c r="C496" s="29"/>
      <c r="D496" s="29"/>
      <c r="E496" s="44"/>
      <c r="F496" s="42"/>
      <c r="G496" s="29"/>
    </row>
    <row r="497" spans="1:7">
      <c r="A497" s="29"/>
      <c r="B497" s="29"/>
      <c r="C497" s="29"/>
      <c r="D497" s="29"/>
      <c r="E497" s="29"/>
      <c r="F497" s="29"/>
      <c r="G497" s="29"/>
    </row>
    <row r="498" spans="1:7" ht="13.5" thickBot="1">
      <c r="A498" s="29"/>
      <c r="B498" s="29"/>
      <c r="D498" s="8" t="s">
        <v>26</v>
      </c>
      <c r="E498" s="29"/>
      <c r="F498" s="29"/>
      <c r="G498" s="179">
        <f>G490-F494-F496-F495</f>
        <v>205124040.13</v>
      </c>
    </row>
    <row r="499" spans="1:7" ht="13.5" thickTop="1">
      <c r="A499" s="8"/>
      <c r="B499" s="7"/>
      <c r="C499" s="4"/>
      <c r="D499" s="4"/>
      <c r="E499" s="4"/>
      <c r="F499" s="6"/>
      <c r="G499" s="5"/>
    </row>
    <row r="500" spans="1:7">
      <c r="A500" s="8"/>
      <c r="B500" s="7"/>
      <c r="C500" s="4"/>
      <c r="D500" s="4"/>
      <c r="E500" s="4"/>
      <c r="F500" s="6"/>
      <c r="G500" s="5"/>
    </row>
    <row r="501" spans="1:7">
      <c r="A501" s="8"/>
      <c r="B501" s="7"/>
      <c r="C501" s="4"/>
      <c r="D501" s="4"/>
      <c r="E501" s="4"/>
      <c r="F501" s="6"/>
      <c r="G501" s="5"/>
    </row>
    <row r="502" spans="1:7">
      <c r="A502" s="8"/>
      <c r="B502" s="7"/>
      <c r="C502" s="4"/>
      <c r="D502" s="4"/>
      <c r="E502" s="4"/>
      <c r="F502" s="6"/>
      <c r="G502" s="5"/>
    </row>
    <row r="503" spans="1:7">
      <c r="A503" s="8"/>
      <c r="B503" s="7"/>
      <c r="C503" s="4"/>
      <c r="D503" s="4"/>
      <c r="E503" s="4"/>
      <c r="F503" s="6"/>
      <c r="G503" s="5"/>
    </row>
    <row r="504" spans="1:7">
      <c r="A504" s="36" t="s">
        <v>28</v>
      </c>
      <c r="B504" s="36"/>
      <c r="C504" s="36"/>
      <c r="D504" s="29"/>
      <c r="E504" s="29"/>
      <c r="F504" s="34"/>
      <c r="G504" s="34"/>
    </row>
    <row r="505" spans="1:7">
      <c r="A505" s="46" t="s">
        <v>29</v>
      </c>
      <c r="B505" s="45"/>
      <c r="C505" s="29"/>
      <c r="D505" s="29"/>
      <c r="E505" s="29"/>
      <c r="F505" s="341" t="s">
        <v>27</v>
      </c>
      <c r="G505" s="341"/>
    </row>
    <row r="506" spans="1:7">
      <c r="A506" s="46"/>
      <c r="B506" s="45"/>
      <c r="C506" s="29"/>
      <c r="D506" s="29"/>
      <c r="E506" s="29"/>
      <c r="F506" s="72"/>
      <c r="G506" s="72"/>
    </row>
    <row r="507" spans="1:7">
      <c r="A507" s="350"/>
      <c r="B507" s="350"/>
      <c r="C507" s="350"/>
      <c r="D507" s="350"/>
      <c r="E507" s="350"/>
      <c r="F507" s="350"/>
      <c r="G507" s="350"/>
    </row>
    <row r="508" spans="1:7">
      <c r="A508" s="46"/>
      <c r="B508" s="45"/>
      <c r="C508" s="29"/>
      <c r="D508" s="29"/>
      <c r="E508" s="29"/>
      <c r="F508" s="72"/>
      <c r="G508" s="72"/>
    </row>
    <row r="509" spans="1:7">
      <c r="A509" s="46"/>
      <c r="B509" s="45"/>
      <c r="C509" s="29"/>
      <c r="D509" s="29"/>
      <c r="E509" s="29"/>
      <c r="F509" s="72"/>
      <c r="G509" s="72"/>
    </row>
    <row r="510" spans="1:7">
      <c r="A510" s="46"/>
      <c r="B510" s="45"/>
      <c r="C510" s="29"/>
      <c r="D510" s="29"/>
      <c r="E510" s="29"/>
      <c r="F510" s="72"/>
      <c r="G510" s="72"/>
    </row>
    <row r="511" spans="1:7">
      <c r="A511" s="46"/>
      <c r="B511" s="45"/>
      <c r="C511" s="29"/>
      <c r="D511" s="29"/>
      <c r="E511" s="29"/>
      <c r="F511" s="72"/>
      <c r="G511" s="72"/>
    </row>
    <row r="517" spans="1:7">
      <c r="A517" s="174"/>
      <c r="B517" s="174"/>
      <c r="C517" s="174"/>
      <c r="D517" s="174"/>
      <c r="E517" s="174"/>
      <c r="F517" s="174"/>
      <c r="G517" s="174"/>
    </row>
    <row r="520" spans="1:7" ht="15">
      <c r="A520" s="25"/>
      <c r="B520" s="23"/>
      <c r="D520" s="24"/>
      <c r="E520" s="19"/>
      <c r="F520" s="23"/>
      <c r="G520" s="22"/>
    </row>
    <row r="521" spans="1:7" ht="15">
      <c r="A521" s="25"/>
      <c r="B521" s="23"/>
      <c r="D521" s="24"/>
      <c r="E521" s="19"/>
      <c r="F521" s="23"/>
      <c r="G521" s="22"/>
    </row>
    <row r="522" spans="1:7" ht="15">
      <c r="A522" s="25"/>
      <c r="B522" s="23"/>
      <c r="D522" s="24"/>
      <c r="E522" s="19"/>
      <c r="F522" s="23"/>
      <c r="G522" s="22"/>
    </row>
    <row r="523" spans="1:7" ht="15">
      <c r="A523" s="25"/>
      <c r="B523" s="23"/>
      <c r="D523" s="24"/>
      <c r="E523" s="19"/>
      <c r="F523" s="23"/>
      <c r="G523" s="22"/>
    </row>
    <row r="524" spans="1:7" ht="18">
      <c r="A524" s="342" t="s">
        <v>2</v>
      </c>
      <c r="B524" s="342"/>
      <c r="C524" s="342"/>
      <c r="D524" s="342"/>
      <c r="E524" s="342"/>
      <c r="F524" s="342"/>
      <c r="G524" s="342"/>
    </row>
    <row r="525" spans="1:7">
      <c r="A525" s="343" t="s">
        <v>3</v>
      </c>
      <c r="B525" s="343"/>
      <c r="C525" s="343"/>
      <c r="D525" s="343"/>
      <c r="E525" s="343"/>
      <c r="F525" s="343"/>
      <c r="G525" s="343"/>
    </row>
    <row r="526" spans="1:7">
      <c r="A526" s="339" t="s">
        <v>4</v>
      </c>
      <c r="B526" s="339"/>
      <c r="C526" s="339"/>
      <c r="D526" s="339"/>
      <c r="E526" s="339"/>
      <c r="F526" s="339"/>
      <c r="G526" s="339"/>
    </row>
    <row r="527" spans="1:7">
      <c r="A527" s="339" t="s">
        <v>5</v>
      </c>
      <c r="B527" s="339"/>
      <c r="C527" s="339"/>
      <c r="D527" s="339"/>
      <c r="E527" s="339"/>
      <c r="F527" s="339"/>
      <c r="G527" s="339"/>
    </row>
    <row r="528" spans="1:7" ht="20.25">
      <c r="A528" s="181" t="s">
        <v>1</v>
      </c>
      <c r="B528" s="181"/>
      <c r="C528" s="125"/>
      <c r="D528" s="126"/>
      <c r="E528" s="181"/>
      <c r="F528" s="3"/>
      <c r="G528" s="68" t="s">
        <v>0</v>
      </c>
    </row>
    <row r="529" spans="1:9" ht="20.25">
      <c r="A529" s="182" t="s">
        <v>6</v>
      </c>
      <c r="B529" s="182"/>
      <c r="C529" s="182"/>
      <c r="D529" s="20"/>
      <c r="E529" s="19"/>
      <c r="F529" s="1"/>
      <c r="G529" s="183">
        <v>44408</v>
      </c>
    </row>
    <row r="530" spans="1:9">
      <c r="A530" s="2"/>
      <c r="B530" s="2"/>
      <c r="C530" s="18"/>
      <c r="D530" s="1"/>
      <c r="E530" s="17"/>
      <c r="F530" s="16"/>
      <c r="G530" s="16"/>
    </row>
    <row r="531" spans="1:9">
      <c r="A531" s="51" t="s">
        <v>94</v>
      </c>
      <c r="B531" s="7"/>
      <c r="C531" s="4"/>
      <c r="D531" s="4"/>
      <c r="E531" s="4"/>
      <c r="F531" s="15">
        <f>+G498</f>
        <v>205124040.13</v>
      </c>
      <c r="G531" s="15"/>
      <c r="I531" s="191"/>
    </row>
    <row r="532" spans="1:9">
      <c r="A532" s="51" t="s">
        <v>100</v>
      </c>
      <c r="B532" s="7"/>
      <c r="C532" s="4"/>
      <c r="D532" s="4"/>
      <c r="E532" s="4"/>
      <c r="F532" s="15">
        <v>0</v>
      </c>
      <c r="G532" s="15"/>
    </row>
    <row r="533" spans="1:9">
      <c r="A533" s="4"/>
      <c r="B533" s="7"/>
      <c r="C533" s="4"/>
      <c r="D533" s="8" t="s">
        <v>15</v>
      </c>
      <c r="E533" s="4"/>
      <c r="F533" s="11"/>
      <c r="G533" s="66">
        <f>+F531+F532+F533</f>
        <v>205124040.13</v>
      </c>
    </row>
    <row r="534" spans="1:9">
      <c r="A534" s="4"/>
      <c r="B534" s="7"/>
      <c r="C534" s="4"/>
      <c r="D534" s="4"/>
      <c r="E534" s="4"/>
      <c r="F534" s="6"/>
      <c r="G534" s="13"/>
    </row>
    <row r="535" spans="1:9">
      <c r="A535" s="4"/>
      <c r="B535" s="7"/>
      <c r="C535" s="4"/>
      <c r="D535" s="4"/>
      <c r="E535" s="4"/>
      <c r="F535" s="6"/>
      <c r="G535" s="13"/>
    </row>
    <row r="536" spans="1:9">
      <c r="A536" s="4"/>
      <c r="B536" s="7"/>
      <c r="C536" s="4"/>
      <c r="D536" s="4"/>
      <c r="E536" s="4"/>
      <c r="F536" s="6"/>
      <c r="G536" s="13"/>
    </row>
    <row r="537" spans="1:9">
      <c r="A537" s="26" t="s">
        <v>7</v>
      </c>
      <c r="B537" s="7"/>
      <c r="C537" s="4"/>
      <c r="D537" s="4"/>
      <c r="E537" s="4"/>
      <c r="F537" s="127"/>
      <c r="G537" s="6"/>
    </row>
    <row r="538" spans="1:9">
      <c r="A538" s="65" t="s">
        <v>93</v>
      </c>
      <c r="B538" s="29"/>
      <c r="C538" s="29"/>
      <c r="D538" s="4"/>
      <c r="E538" s="4"/>
      <c r="F538" s="62">
        <v>71500</v>
      </c>
      <c r="G538" s="6"/>
    </row>
    <row r="539" spans="1:9">
      <c r="A539" s="65" t="s">
        <v>93</v>
      </c>
      <c r="B539" s="29"/>
      <c r="C539" s="29"/>
      <c r="D539" s="4"/>
      <c r="E539" s="4"/>
      <c r="F539" s="62">
        <v>71500</v>
      </c>
      <c r="G539" s="6"/>
    </row>
    <row r="540" spans="1:9">
      <c r="A540" s="65" t="s">
        <v>93</v>
      </c>
      <c r="B540" s="29"/>
      <c r="C540" s="29"/>
      <c r="D540" s="4"/>
      <c r="E540" s="4"/>
      <c r="F540" s="62">
        <v>3575</v>
      </c>
      <c r="G540" s="6"/>
    </row>
    <row r="541" spans="1:9">
      <c r="A541" s="65" t="s">
        <v>101</v>
      </c>
      <c r="B541" s="29"/>
      <c r="C541" s="29"/>
      <c r="D541" s="4"/>
      <c r="E541" s="4"/>
      <c r="F541" s="62">
        <v>37800</v>
      </c>
      <c r="G541" s="6"/>
    </row>
    <row r="542" spans="1:9">
      <c r="A542" s="65" t="s">
        <v>102</v>
      </c>
      <c r="B542" s="29"/>
      <c r="C542" s="29"/>
      <c r="D542" s="4"/>
      <c r="E542" s="4"/>
      <c r="F542" s="62">
        <v>8250</v>
      </c>
      <c r="G542" s="6"/>
    </row>
    <row r="543" spans="1:9">
      <c r="A543" s="65" t="s">
        <v>102</v>
      </c>
      <c r="B543" s="29"/>
      <c r="C543" s="29"/>
      <c r="D543" s="4"/>
      <c r="E543" s="14"/>
      <c r="F543" s="62">
        <v>6350</v>
      </c>
      <c r="G543" s="6"/>
    </row>
    <row r="544" spans="1:9">
      <c r="A544" s="65" t="s">
        <v>86</v>
      </c>
      <c r="B544" s="29"/>
      <c r="C544" s="29"/>
      <c r="D544" s="4"/>
      <c r="E544" s="4"/>
      <c r="F544" s="62">
        <v>150720</v>
      </c>
      <c r="G544" s="6"/>
    </row>
    <row r="545" spans="1:10">
      <c r="A545" s="65" t="s">
        <v>103</v>
      </c>
      <c r="B545" s="29"/>
      <c r="C545" s="29"/>
      <c r="D545" s="4"/>
      <c r="E545" s="4"/>
      <c r="F545" s="62">
        <v>50800</v>
      </c>
      <c r="G545" s="6"/>
    </row>
    <row r="546" spans="1:10">
      <c r="A546" s="65" t="s">
        <v>105</v>
      </c>
      <c r="B546" s="29"/>
      <c r="C546" s="29"/>
      <c r="D546" s="4"/>
      <c r="E546" s="4"/>
      <c r="F546" s="62">
        <v>142400</v>
      </c>
      <c r="G546" s="6"/>
    </row>
    <row r="547" spans="1:10">
      <c r="A547" s="65" t="s">
        <v>107</v>
      </c>
      <c r="B547" s="29"/>
      <c r="C547" s="29"/>
      <c r="D547" s="4"/>
      <c r="E547" s="4"/>
      <c r="F547" s="62">
        <v>89866.51</v>
      </c>
      <c r="G547" s="6"/>
    </row>
    <row r="548" spans="1:10">
      <c r="B548" s="7"/>
      <c r="C548" s="8"/>
      <c r="D548" s="8" t="s">
        <v>15</v>
      </c>
      <c r="E548" s="14"/>
      <c r="F548" s="6"/>
      <c r="G548" s="66">
        <f>F538+F539+F540+F541+F546+F542+F543+F544+F545+F547</f>
        <v>632761.51</v>
      </c>
    </row>
    <row r="549" spans="1:10">
      <c r="B549" s="7"/>
      <c r="C549" s="8"/>
      <c r="D549" s="8"/>
      <c r="E549" s="14"/>
      <c r="F549" s="6"/>
      <c r="G549" s="120"/>
    </row>
    <row r="550" spans="1:10">
      <c r="A550" s="26"/>
      <c r="B550" s="7"/>
      <c r="C550" s="8"/>
      <c r="D550" s="8"/>
      <c r="E550" s="14"/>
      <c r="F550" s="6"/>
      <c r="G550" s="120"/>
    </row>
    <row r="551" spans="1:10">
      <c r="A551" s="65"/>
      <c r="B551" s="7"/>
      <c r="C551" s="8"/>
      <c r="D551" s="8"/>
      <c r="E551" s="14"/>
      <c r="F551" s="6"/>
      <c r="G551" s="120"/>
    </row>
    <row r="552" spans="1:10">
      <c r="A552" s="8"/>
      <c r="B552" s="7"/>
      <c r="C552" s="4"/>
      <c r="D552" s="4"/>
      <c r="E552" s="14"/>
      <c r="F552" s="6"/>
      <c r="G552" s="13"/>
    </row>
    <row r="553" spans="1:10">
      <c r="A553" s="26" t="s">
        <v>11</v>
      </c>
      <c r="B553" s="29"/>
      <c r="C553" s="29"/>
      <c r="D553" s="4"/>
      <c r="E553" s="14"/>
      <c r="F553" s="6"/>
      <c r="G553" s="13"/>
    </row>
    <row r="554" spans="1:10">
      <c r="A554" s="65"/>
      <c r="B554" s="29"/>
      <c r="C554" s="29"/>
      <c r="D554" s="4"/>
      <c r="E554" s="14"/>
      <c r="F554" s="6"/>
      <c r="G554" s="13"/>
      <c r="J554" s="123"/>
    </row>
    <row r="555" spans="1:10">
      <c r="A555" s="29" t="s">
        <v>14</v>
      </c>
      <c r="B555" s="29"/>
      <c r="C555" s="29"/>
      <c r="D555" s="4"/>
      <c r="E555" s="42"/>
      <c r="F555" s="62">
        <f>96689.2</f>
        <v>96689.2</v>
      </c>
      <c r="G555" s="13"/>
    </row>
    <row r="556" spans="1:10">
      <c r="A556" s="65" t="s">
        <v>107</v>
      </c>
      <c r="B556" s="29"/>
      <c r="C556" s="29"/>
      <c r="D556" s="4"/>
      <c r="E556" s="42"/>
      <c r="F556" s="62">
        <v>89866.51</v>
      </c>
      <c r="G556" s="13"/>
    </row>
    <row r="557" spans="1:10">
      <c r="A557" s="29" t="s">
        <v>106</v>
      </c>
      <c r="B557" s="29"/>
      <c r="C557" s="29"/>
      <c r="D557" s="4"/>
      <c r="E557" s="45"/>
      <c r="F557" s="62">
        <v>800004.6</v>
      </c>
      <c r="G557" s="13"/>
    </row>
    <row r="558" spans="1:10">
      <c r="A558" s="8"/>
      <c r="B558" s="7"/>
      <c r="C558" s="4"/>
      <c r="D558" s="8" t="s">
        <v>15</v>
      </c>
      <c r="E558" s="14"/>
      <c r="F558" s="6"/>
      <c r="G558" s="66">
        <f>+F554+F555+F556+F557</f>
        <v>986560.30999999994</v>
      </c>
    </row>
    <row r="559" spans="1:10">
      <c r="A559" s="8"/>
      <c r="B559" s="7"/>
      <c r="C559" s="4"/>
      <c r="D559" s="4"/>
      <c r="E559" s="14"/>
      <c r="F559" s="6"/>
      <c r="G559" s="13"/>
    </row>
    <row r="560" spans="1:10" ht="18">
      <c r="A560" s="8"/>
      <c r="B560" s="7"/>
      <c r="D560" s="8" t="s">
        <v>16</v>
      </c>
      <c r="E560" s="14"/>
      <c r="F560" s="6"/>
      <c r="G560" s="180">
        <f>+G548+G533-G558</f>
        <v>204770241.32999998</v>
      </c>
      <c r="J560" s="71"/>
    </row>
    <row r="561" spans="1:7">
      <c r="A561" s="8"/>
      <c r="B561" s="7"/>
      <c r="C561" s="4"/>
      <c r="D561" s="4"/>
      <c r="E561" s="14"/>
      <c r="F561" s="6"/>
      <c r="G561" s="13"/>
    </row>
    <row r="562" spans="1:7">
      <c r="A562" s="47"/>
      <c r="B562" s="48" t="s">
        <v>17</v>
      </c>
      <c r="C562" s="49"/>
      <c r="D562" s="47"/>
      <c r="E562" s="47"/>
      <c r="F562" s="50"/>
      <c r="G562" s="50"/>
    </row>
    <row r="563" spans="1:7">
      <c r="A563" s="26" t="s">
        <v>18</v>
      </c>
      <c r="B563" s="7"/>
      <c r="C563" s="4"/>
      <c r="D563" s="4"/>
      <c r="E563" s="4"/>
      <c r="F563" s="6"/>
      <c r="G563" s="13"/>
    </row>
    <row r="564" spans="1:7">
      <c r="A564" s="4"/>
      <c r="B564" s="7"/>
      <c r="C564" s="4"/>
      <c r="D564" s="4"/>
      <c r="E564" s="4"/>
      <c r="F564" s="6"/>
    </row>
    <row r="565" spans="1:7">
      <c r="A565" s="28" t="s">
        <v>19</v>
      </c>
      <c r="B565" s="7"/>
      <c r="C565" s="4"/>
      <c r="D565" s="4"/>
      <c r="E565" s="4"/>
      <c r="F565" s="64">
        <v>800004.6</v>
      </c>
      <c r="G565" s="6"/>
    </row>
    <row r="566" spans="1:7" ht="13.5" thickBot="1">
      <c r="A566" s="4"/>
      <c r="B566" s="7"/>
      <c r="C566" s="4"/>
      <c r="D566" s="4"/>
      <c r="E566" s="4"/>
      <c r="F566" s="6"/>
      <c r="G566" s="124">
        <f>G560+F565</f>
        <v>205570245.92999998</v>
      </c>
    </row>
    <row r="567" spans="1:7" ht="13.5" thickTop="1">
      <c r="A567" s="8" t="s">
        <v>11</v>
      </c>
      <c r="B567" s="7"/>
      <c r="C567" s="4"/>
      <c r="D567" s="4"/>
      <c r="E567" s="4"/>
      <c r="F567" s="6"/>
      <c r="G567" s="13"/>
    </row>
    <row r="568" spans="1:7">
      <c r="A568" s="8"/>
      <c r="B568" s="7"/>
      <c r="C568" s="4"/>
      <c r="D568" s="4"/>
      <c r="E568" s="4"/>
      <c r="F568" s="6"/>
      <c r="G568" s="13"/>
    </row>
    <row r="569" spans="1:7">
      <c r="A569" s="29" t="s">
        <v>20</v>
      </c>
      <c r="B569" s="7"/>
      <c r="C569" s="4"/>
      <c r="D569" s="4"/>
      <c r="E569" s="4"/>
      <c r="F569" s="6"/>
      <c r="G569" s="13"/>
    </row>
    <row r="570" spans="1:7">
      <c r="A570" s="4"/>
      <c r="B570" s="7"/>
      <c r="C570" s="4"/>
      <c r="D570" s="4"/>
      <c r="E570" s="4"/>
      <c r="F570" s="12"/>
      <c r="G570" s="11">
        <f>+F569+F570</f>
        <v>0</v>
      </c>
    </row>
    <row r="571" spans="1:7" ht="18.75" thickBot="1">
      <c r="A571" s="8" t="s">
        <v>21</v>
      </c>
      <c r="B571" s="7"/>
      <c r="C571" s="4"/>
      <c r="D571" s="4"/>
      <c r="E571" s="4"/>
      <c r="F571" s="10"/>
      <c r="G571" s="184">
        <f>+G566-G570</f>
        <v>205570245.92999998</v>
      </c>
    </row>
    <row r="572" spans="1:7" ht="13.5" thickTop="1">
      <c r="A572" s="8"/>
      <c r="B572" s="7"/>
      <c r="C572" s="4"/>
      <c r="D572" s="4"/>
      <c r="E572" s="4"/>
      <c r="F572" s="6"/>
      <c r="G572" s="5"/>
    </row>
    <row r="573" spans="1:7">
      <c r="A573" s="8"/>
      <c r="B573" s="7"/>
      <c r="C573" s="4"/>
      <c r="D573" s="4"/>
      <c r="E573" s="4"/>
      <c r="F573" s="6"/>
      <c r="G573" s="5"/>
    </row>
    <row r="574" spans="1:7">
      <c r="A574" s="26" t="s">
        <v>22</v>
      </c>
      <c r="B574" s="26"/>
      <c r="C574" s="26"/>
      <c r="D574" s="26"/>
      <c r="E574" s="340"/>
      <c r="F574" s="340"/>
      <c r="G574" s="29"/>
    </row>
    <row r="575" spans="1:7">
      <c r="A575" s="29"/>
      <c r="B575" s="29"/>
      <c r="C575" s="29"/>
      <c r="D575" s="29"/>
      <c r="E575" s="32"/>
      <c r="F575" s="33"/>
      <c r="G575" s="29"/>
    </row>
    <row r="576" spans="1:7">
      <c r="A576" s="51" t="s">
        <v>99</v>
      </c>
      <c r="B576" s="29"/>
      <c r="C576" s="29"/>
      <c r="D576" s="29"/>
      <c r="E576" s="34"/>
      <c r="F576" s="35">
        <v>207193701.56</v>
      </c>
      <c r="G576" s="43"/>
    </row>
    <row r="577" spans="1:10">
      <c r="A577" s="51" t="s">
        <v>100</v>
      </c>
      <c r="B577" s="29"/>
      <c r="C577" s="29"/>
      <c r="D577" s="29"/>
      <c r="E577" s="352">
        <f>+G548</f>
        <v>632761.51</v>
      </c>
      <c r="F577" s="352"/>
      <c r="G577" s="29"/>
    </row>
    <row r="578" spans="1:10" ht="13.5" thickBot="1">
      <c r="A578" s="29"/>
      <c r="B578" s="29"/>
      <c r="C578" s="29" t="s">
        <v>23</v>
      </c>
      <c r="D578" s="29"/>
      <c r="E578" s="29"/>
      <c r="F578" s="29"/>
      <c r="G578" s="9">
        <f>F576+E577</f>
        <v>207826463.06999999</v>
      </c>
    </row>
    <row r="579" spans="1:10" ht="13.5" thickTop="1">
      <c r="A579" s="29"/>
      <c r="B579" s="29"/>
      <c r="C579" s="29"/>
      <c r="D579" s="29"/>
      <c r="E579" s="29"/>
      <c r="F579" s="36"/>
      <c r="G579" s="29"/>
    </row>
    <row r="580" spans="1:10">
      <c r="A580" s="29" t="s">
        <v>18</v>
      </c>
      <c r="B580" s="29"/>
      <c r="C580" s="29"/>
      <c r="D580" s="29"/>
      <c r="E580" s="37"/>
      <c r="F580" s="27"/>
      <c r="G580" s="29"/>
    </row>
    <row r="581" spans="1:10">
      <c r="A581" s="29"/>
      <c r="B581" s="29"/>
      <c r="C581" s="29"/>
      <c r="D581" s="29"/>
      <c r="E581" s="38"/>
      <c r="F581" s="38"/>
      <c r="G581" s="43"/>
    </row>
    <row r="582" spans="1:10">
      <c r="A582" s="65" t="s">
        <v>97</v>
      </c>
      <c r="B582" s="7"/>
      <c r="C582" s="8"/>
      <c r="D582" s="8"/>
      <c r="E582" s="14"/>
      <c r="F582" s="6"/>
      <c r="G582" s="40"/>
    </row>
    <row r="583" spans="1:10" ht="13.5" thickBot="1">
      <c r="A583" s="29"/>
      <c r="B583" s="29"/>
      <c r="C583" s="29" t="s">
        <v>23</v>
      </c>
      <c r="D583" s="29"/>
      <c r="E583" s="38"/>
      <c r="F583" s="38"/>
      <c r="G583" s="9">
        <f>G578+F582</f>
        <v>207826463.06999999</v>
      </c>
      <c r="J583" s="71"/>
    </row>
    <row r="584" spans="1:10" ht="13.5" thickTop="1">
      <c r="A584" s="29"/>
      <c r="B584" s="29"/>
      <c r="C584" s="29"/>
      <c r="D584" s="29"/>
      <c r="E584" s="38"/>
      <c r="F584" s="38"/>
      <c r="G584" s="38"/>
    </row>
    <row r="585" spans="1:10">
      <c r="A585" s="28" t="s">
        <v>11</v>
      </c>
      <c r="B585" s="29"/>
      <c r="C585" s="29"/>
      <c r="D585" s="29"/>
      <c r="E585" s="353"/>
      <c r="F585" s="353"/>
      <c r="G585" s="38"/>
    </row>
    <row r="586" spans="1:10">
      <c r="A586" s="29"/>
      <c r="B586" s="29"/>
      <c r="C586" s="29"/>
      <c r="D586" s="29"/>
      <c r="E586" s="41"/>
      <c r="F586" s="41"/>
      <c r="G586" s="38"/>
    </row>
    <row r="587" spans="1:10">
      <c r="A587" s="29" t="s">
        <v>14</v>
      </c>
      <c r="B587" s="29"/>
      <c r="C587" s="29"/>
      <c r="D587" s="29"/>
      <c r="E587" s="42"/>
      <c r="F587" s="6">
        <f>+F555+2069661.43</f>
        <v>2166350.63</v>
      </c>
      <c r="G587" s="43"/>
    </row>
    <row r="588" spans="1:10" hidden="1">
      <c r="A588" t="s">
        <v>98</v>
      </c>
      <c r="B588" s="29"/>
      <c r="C588" s="29"/>
      <c r="D588" s="4"/>
      <c r="E588" s="42"/>
      <c r="F588" s="6"/>
      <c r="G588" s="43"/>
    </row>
    <row r="589" spans="1:10">
      <c r="A589" s="29" t="s">
        <v>106</v>
      </c>
      <c r="B589" s="29"/>
      <c r="C589" s="29"/>
      <c r="D589" s="4"/>
      <c r="E589" s="45"/>
      <c r="F589" s="6">
        <v>800004.6</v>
      </c>
      <c r="G589" s="43"/>
    </row>
    <row r="590" spans="1:10">
      <c r="A590" s="29" t="s">
        <v>104</v>
      </c>
      <c r="B590" s="29"/>
      <c r="C590" s="29"/>
      <c r="D590" s="29"/>
      <c r="E590" s="44"/>
      <c r="F590" s="6">
        <v>89866.51</v>
      </c>
      <c r="G590" s="29"/>
    </row>
    <row r="591" spans="1:10">
      <c r="A591" s="29"/>
      <c r="B591" s="29"/>
      <c r="C591" s="29"/>
      <c r="D591" s="29"/>
      <c r="E591" s="29"/>
      <c r="F591" s="29"/>
      <c r="G591" s="29"/>
    </row>
    <row r="592" spans="1:10" ht="18">
      <c r="A592" s="29"/>
      <c r="B592" s="29"/>
      <c r="D592" s="8" t="s">
        <v>26</v>
      </c>
      <c r="E592" s="29"/>
      <c r="F592" s="29"/>
      <c r="G592" s="180">
        <f>G583-F587-F590-F588-F589</f>
        <v>204770241.33000001</v>
      </c>
      <c r="J592" s="71"/>
    </row>
    <row r="593" spans="1:7">
      <c r="A593" s="8"/>
      <c r="B593" s="7"/>
      <c r="C593" s="4"/>
      <c r="D593" s="4"/>
      <c r="E593" s="4"/>
      <c r="F593" s="6"/>
      <c r="G593" s="5"/>
    </row>
    <row r="594" spans="1:7">
      <c r="A594" s="8"/>
      <c r="B594" s="7"/>
      <c r="C594" s="4"/>
      <c r="D594" s="4"/>
      <c r="E594" s="4"/>
      <c r="F594" s="6"/>
      <c r="G594" s="5"/>
    </row>
    <row r="595" spans="1:7">
      <c r="A595" s="8"/>
      <c r="B595" s="7"/>
      <c r="C595" s="4"/>
      <c r="D595" s="4"/>
      <c r="E595" s="4"/>
      <c r="F595" s="6"/>
      <c r="G595" s="5"/>
    </row>
    <row r="596" spans="1:7">
      <c r="A596" s="8"/>
      <c r="B596" s="7"/>
      <c r="C596" s="4"/>
      <c r="D596" s="4"/>
      <c r="E596" s="4"/>
      <c r="F596" s="6"/>
      <c r="G596" s="5"/>
    </row>
    <row r="597" spans="1:7">
      <c r="A597" s="8"/>
      <c r="B597" s="7"/>
      <c r="C597" s="4"/>
      <c r="D597" s="4"/>
      <c r="E597" s="4"/>
      <c r="F597" s="6"/>
      <c r="G597" s="5"/>
    </row>
    <row r="598" spans="1:7">
      <c r="A598" s="36" t="s">
        <v>28</v>
      </c>
      <c r="B598" s="36"/>
      <c r="C598" s="36"/>
      <c r="D598" s="29"/>
      <c r="E598" s="29"/>
      <c r="F598" s="34"/>
      <c r="G598" s="34"/>
    </row>
    <row r="599" spans="1:7">
      <c r="A599" s="46" t="s">
        <v>29</v>
      </c>
      <c r="B599" s="45"/>
      <c r="C599" s="29"/>
      <c r="D599" s="29"/>
      <c r="E599" s="29"/>
      <c r="F599" s="341" t="s">
        <v>27</v>
      </c>
      <c r="G599" s="341"/>
    </row>
    <row r="600" spans="1:7">
      <c r="A600" s="46"/>
      <c r="B600" s="45"/>
      <c r="C600" s="29"/>
      <c r="D600" s="29"/>
      <c r="E600" s="29"/>
      <c r="F600" s="72"/>
      <c r="G600" s="72"/>
    </row>
    <row r="601" spans="1:7">
      <c r="A601" s="350"/>
      <c r="B601" s="350"/>
      <c r="C601" s="350"/>
      <c r="D601" s="350"/>
      <c r="E601" s="350"/>
      <c r="F601" s="350"/>
      <c r="G601" s="350"/>
    </row>
    <row r="602" spans="1:7">
      <c r="A602" s="46"/>
      <c r="B602" s="45"/>
      <c r="C602" s="29"/>
      <c r="D602" s="29"/>
      <c r="E602" s="29"/>
      <c r="F602" s="72"/>
      <c r="G602" s="72"/>
    </row>
    <row r="603" spans="1:7">
      <c r="A603" s="46"/>
      <c r="B603" s="45"/>
      <c r="C603" s="29"/>
      <c r="D603" s="29"/>
      <c r="E603" s="29"/>
      <c r="F603" s="72"/>
      <c r="G603" s="72"/>
    </row>
    <row r="604" spans="1:7">
      <c r="A604" s="46"/>
      <c r="B604" s="45"/>
      <c r="C604" s="29"/>
      <c r="D604" s="29"/>
      <c r="E604" s="29"/>
      <c r="F604" s="72"/>
      <c r="G604" s="72"/>
    </row>
    <row r="605" spans="1:7">
      <c r="A605" s="46"/>
      <c r="B605" s="45"/>
      <c r="C605" s="29"/>
      <c r="D605" s="29"/>
      <c r="E605" s="29"/>
      <c r="F605" s="72"/>
      <c r="G605" s="72"/>
    </row>
    <row r="611" spans="1:7">
      <c r="A611" s="174"/>
      <c r="B611" s="174"/>
      <c r="C611" s="174"/>
      <c r="D611" s="174"/>
      <c r="E611" s="174"/>
      <c r="F611" s="174"/>
      <c r="G611" s="174"/>
    </row>
    <row r="613" spans="1:7">
      <c r="A613" s="59"/>
      <c r="B613" s="60"/>
      <c r="C613" s="61"/>
      <c r="D613" s="61"/>
      <c r="E613" s="61"/>
      <c r="F613" s="62"/>
      <c r="G613" s="63"/>
    </row>
    <row r="614" spans="1:7" ht="15">
      <c r="A614" s="25"/>
      <c r="B614" s="23"/>
      <c r="D614" s="24"/>
      <c r="E614" s="19"/>
      <c r="F614" s="23"/>
      <c r="G614" s="22"/>
    </row>
    <row r="615" spans="1:7" ht="15">
      <c r="A615" s="25"/>
      <c r="B615" s="23"/>
      <c r="D615" s="24"/>
      <c r="E615" s="19"/>
      <c r="F615" s="23"/>
      <c r="G615" s="22"/>
    </row>
    <row r="616" spans="1:7" ht="15">
      <c r="A616" s="25"/>
      <c r="B616" s="23"/>
      <c r="D616" s="24"/>
      <c r="E616" s="19"/>
      <c r="F616" s="23"/>
      <c r="G616" s="22"/>
    </row>
    <row r="617" spans="1:7" ht="15">
      <c r="A617" s="25"/>
      <c r="B617" s="23"/>
      <c r="D617" s="24"/>
      <c r="E617" s="19"/>
      <c r="F617" s="23"/>
      <c r="G617" s="22"/>
    </row>
    <row r="618" spans="1:7" ht="18">
      <c r="A618" s="342" t="s">
        <v>2</v>
      </c>
      <c r="B618" s="342"/>
      <c r="C618" s="342"/>
      <c r="D618" s="342"/>
      <c r="E618" s="342"/>
      <c r="F618" s="342"/>
      <c r="G618" s="342"/>
    </row>
    <row r="619" spans="1:7">
      <c r="A619" s="343" t="s">
        <v>3</v>
      </c>
      <c r="B619" s="343"/>
      <c r="C619" s="343"/>
      <c r="D619" s="343"/>
      <c r="E619" s="343"/>
      <c r="F619" s="343"/>
      <c r="G619" s="343"/>
    </row>
    <row r="620" spans="1:7">
      <c r="A620" s="339" t="s">
        <v>4</v>
      </c>
      <c r="B620" s="339"/>
      <c r="C620" s="339"/>
      <c r="D620" s="339"/>
      <c r="E620" s="339"/>
      <c r="F620" s="339"/>
      <c r="G620" s="339"/>
    </row>
    <row r="621" spans="1:7">
      <c r="A621" s="339" t="s">
        <v>5</v>
      </c>
      <c r="B621" s="339"/>
      <c r="C621" s="339"/>
      <c r="D621" s="339"/>
      <c r="E621" s="339"/>
      <c r="F621" s="339"/>
      <c r="G621" s="339"/>
    </row>
    <row r="622" spans="1:7" ht="23.25">
      <c r="A622" s="185" t="s">
        <v>1</v>
      </c>
      <c r="B622" s="185"/>
      <c r="C622" s="69"/>
      <c r="D622" s="165"/>
      <c r="E622" s="166"/>
      <c r="F622" s="3"/>
      <c r="G622" s="68" t="s">
        <v>0</v>
      </c>
    </row>
    <row r="623" spans="1:7" ht="23.25">
      <c r="A623" s="186" t="s">
        <v>6</v>
      </c>
      <c r="B623" s="186"/>
      <c r="C623" s="69"/>
      <c r="D623" s="20"/>
      <c r="E623" s="19"/>
      <c r="F623" s="1"/>
      <c r="G623" s="168">
        <v>44439</v>
      </c>
    </row>
    <row r="624" spans="1:7">
      <c r="A624" s="2"/>
      <c r="B624" s="2"/>
      <c r="C624" s="18"/>
      <c r="D624" s="1"/>
      <c r="E624" s="17"/>
      <c r="F624" s="16"/>
      <c r="G624" s="16"/>
    </row>
    <row r="625" spans="1:7">
      <c r="A625" s="51" t="s">
        <v>108</v>
      </c>
      <c r="B625" s="7"/>
      <c r="C625" s="4"/>
      <c r="D625" s="4"/>
      <c r="E625" s="4"/>
      <c r="F625" s="15">
        <f>+G592</f>
        <v>204770241.33000001</v>
      </c>
      <c r="G625" s="15"/>
    </row>
    <row r="626" spans="1:7">
      <c r="A626" s="51" t="s">
        <v>109</v>
      </c>
      <c r="B626" s="7"/>
      <c r="C626" s="4"/>
      <c r="D626" s="4"/>
      <c r="E626" s="4"/>
      <c r="F626" s="15">
        <v>0</v>
      </c>
      <c r="G626" s="15"/>
    </row>
    <row r="627" spans="1:7">
      <c r="A627" s="4"/>
      <c r="B627" s="7"/>
      <c r="C627" s="4"/>
      <c r="D627" s="8" t="s">
        <v>15</v>
      </c>
      <c r="E627" s="4"/>
      <c r="F627" s="11"/>
      <c r="G627" s="66">
        <f>+F625+F626+F627</f>
        <v>204770241.33000001</v>
      </c>
    </row>
    <row r="628" spans="1:7">
      <c r="A628" s="4"/>
      <c r="B628" s="7"/>
      <c r="C628" s="4"/>
      <c r="D628" s="4"/>
      <c r="E628" s="4"/>
      <c r="F628" s="6"/>
      <c r="G628" s="13"/>
    </row>
    <row r="629" spans="1:7">
      <c r="A629" s="4"/>
      <c r="B629" s="7"/>
      <c r="C629" s="4"/>
      <c r="D629" s="4"/>
      <c r="E629" s="4"/>
      <c r="F629" s="6"/>
      <c r="G629" s="13"/>
    </row>
    <row r="630" spans="1:7">
      <c r="A630" s="4"/>
      <c r="B630" s="7"/>
      <c r="C630" s="4"/>
      <c r="D630" s="4"/>
      <c r="E630" s="4"/>
      <c r="F630" s="6"/>
      <c r="G630" s="13"/>
    </row>
    <row r="631" spans="1:7">
      <c r="A631" s="26" t="s">
        <v>7</v>
      </c>
      <c r="B631" s="7"/>
      <c r="C631" s="4"/>
      <c r="D631" s="4"/>
      <c r="E631" s="4"/>
      <c r="F631" s="127"/>
      <c r="G631" s="6"/>
    </row>
    <row r="632" spans="1:7">
      <c r="A632" s="65" t="s">
        <v>53</v>
      </c>
      <c r="B632" s="29"/>
      <c r="C632" s="29"/>
      <c r="D632" s="4"/>
      <c r="E632" s="4"/>
      <c r="F632" s="62">
        <v>68453553.640000001</v>
      </c>
      <c r="G632" s="6"/>
    </row>
    <row r="633" spans="1:7">
      <c r="A633" s="65" t="s">
        <v>53</v>
      </c>
      <c r="B633" s="29"/>
      <c r="C633" s="29"/>
      <c r="D633" s="4"/>
      <c r="E633" s="4"/>
      <c r="F633" s="62">
        <v>82852374.790000007</v>
      </c>
      <c r="G633" s="6"/>
    </row>
    <row r="634" spans="1:7">
      <c r="A634" s="65" t="s">
        <v>93</v>
      </c>
      <c r="B634" s="29"/>
      <c r="C634" s="29"/>
      <c r="D634" s="4"/>
      <c r="E634" s="4"/>
      <c r="F634" s="62">
        <v>39975</v>
      </c>
      <c r="G634" s="6"/>
    </row>
    <row r="635" spans="1:7">
      <c r="A635" s="65" t="s">
        <v>111</v>
      </c>
      <c r="B635" s="29"/>
      <c r="C635" s="29"/>
      <c r="D635" s="4"/>
      <c r="E635" s="4"/>
      <c r="F635" s="62">
        <v>25200</v>
      </c>
      <c r="G635" s="6"/>
    </row>
    <row r="636" spans="1:7">
      <c r="A636" s="65" t="s">
        <v>102</v>
      </c>
      <c r="B636" s="29"/>
      <c r="C636" s="29"/>
      <c r="D636" s="4"/>
      <c r="E636" s="4"/>
      <c r="F636" s="62">
        <v>9100</v>
      </c>
      <c r="G636" s="6"/>
    </row>
    <row r="637" spans="1:7">
      <c r="A637" s="65" t="s">
        <v>102</v>
      </c>
      <c r="B637" s="29"/>
      <c r="C637" s="29"/>
      <c r="D637" s="4"/>
      <c r="E637" s="14"/>
      <c r="F637" s="62">
        <v>2350</v>
      </c>
      <c r="G637" s="6"/>
    </row>
    <row r="638" spans="1:7" hidden="1">
      <c r="A638" s="65" t="s">
        <v>86</v>
      </c>
      <c r="B638" s="29"/>
      <c r="C638" s="29"/>
      <c r="D638" s="4"/>
      <c r="E638" s="4"/>
      <c r="F638" s="62">
        <v>0</v>
      </c>
      <c r="G638" s="6"/>
    </row>
    <row r="639" spans="1:7" hidden="1">
      <c r="A639" s="65" t="s">
        <v>103</v>
      </c>
      <c r="B639" s="29"/>
      <c r="C639" s="29"/>
      <c r="D639" s="4"/>
      <c r="E639" s="4"/>
      <c r="F639" s="62">
        <v>0</v>
      </c>
      <c r="G639" s="6"/>
    </row>
    <row r="640" spans="1:7" hidden="1">
      <c r="A640" s="65" t="s">
        <v>105</v>
      </c>
      <c r="B640" s="29"/>
      <c r="C640" s="29"/>
      <c r="D640" s="4"/>
      <c r="E640" s="4"/>
      <c r="F640" s="62">
        <v>0</v>
      </c>
      <c r="G640" s="6"/>
    </row>
    <row r="641" spans="1:7" hidden="1">
      <c r="A641" s="65" t="s">
        <v>107</v>
      </c>
      <c r="B641" s="29"/>
      <c r="C641" s="29"/>
      <c r="D641" s="4"/>
      <c r="E641" s="4"/>
      <c r="F641" s="62">
        <v>0</v>
      </c>
      <c r="G641" s="6"/>
    </row>
    <row r="642" spans="1:7">
      <c r="B642" s="7"/>
      <c r="C642" s="8"/>
      <c r="D642" s="8" t="s">
        <v>15</v>
      </c>
      <c r="E642" s="14"/>
      <c r="F642" s="6"/>
      <c r="G642" s="66">
        <f>F632+F633+F634+F635+F640+F636+F637+F638+F639+F641</f>
        <v>151382553.43000001</v>
      </c>
    </row>
    <row r="643" spans="1:7">
      <c r="B643" s="7"/>
      <c r="C643" s="8"/>
      <c r="D643" s="8"/>
      <c r="E643" s="14"/>
      <c r="F643" s="6"/>
      <c r="G643" s="120"/>
    </row>
    <row r="644" spans="1:7">
      <c r="A644" s="26"/>
      <c r="B644" s="7"/>
      <c r="C644" s="8"/>
      <c r="D644" s="8"/>
      <c r="E644" s="14"/>
      <c r="F644" s="6"/>
      <c r="G644" s="120"/>
    </row>
    <row r="645" spans="1:7">
      <c r="A645" s="65"/>
      <c r="B645" s="7"/>
      <c r="C645" s="8"/>
      <c r="D645" s="8"/>
      <c r="E645" s="14"/>
      <c r="F645" s="6"/>
      <c r="G645" s="120"/>
    </row>
    <row r="646" spans="1:7">
      <c r="A646" s="8"/>
      <c r="B646" s="7"/>
      <c r="C646" s="4"/>
      <c r="D646" s="4"/>
      <c r="E646" s="14"/>
      <c r="F646" s="6"/>
      <c r="G646" s="13"/>
    </row>
    <row r="647" spans="1:7">
      <c r="A647" s="26" t="s">
        <v>11</v>
      </c>
      <c r="B647" s="29"/>
      <c r="C647" s="29"/>
      <c r="D647" s="4"/>
      <c r="E647" s="14"/>
      <c r="F647" s="6"/>
      <c r="G647" s="13"/>
    </row>
    <row r="648" spans="1:7">
      <c r="A648" s="65"/>
      <c r="B648" s="29"/>
      <c r="C648" s="29"/>
      <c r="D648" s="4"/>
      <c r="E648" s="14"/>
      <c r="F648" s="6">
        <f>178600+324500+34235.95+654832.5+610743.87</f>
        <v>1802912.3199999998</v>
      </c>
      <c r="G648" s="13"/>
    </row>
    <row r="649" spans="1:7">
      <c r="A649" s="29" t="s">
        <v>14</v>
      </c>
      <c r="B649" s="29"/>
      <c r="C649" s="29"/>
      <c r="D649" s="4"/>
      <c r="E649" s="42"/>
      <c r="F649" s="62">
        <v>0</v>
      </c>
      <c r="G649" s="13"/>
    </row>
    <row r="650" spans="1:7" hidden="1">
      <c r="A650" s="65" t="s">
        <v>107</v>
      </c>
      <c r="B650" s="29"/>
      <c r="C650" s="29"/>
      <c r="D650" s="4"/>
      <c r="E650" s="42"/>
      <c r="F650" s="62">
        <v>0</v>
      </c>
      <c r="G650" s="13"/>
    </row>
    <row r="651" spans="1:7" hidden="1">
      <c r="A651" s="29" t="s">
        <v>106</v>
      </c>
      <c r="B651" s="29"/>
      <c r="C651" s="29"/>
      <c r="D651" s="4"/>
      <c r="E651" s="45"/>
      <c r="F651" s="62">
        <v>0</v>
      </c>
      <c r="G651" s="13"/>
    </row>
    <row r="652" spans="1:7">
      <c r="A652" s="8"/>
      <c r="B652" s="7"/>
      <c r="C652" s="4"/>
      <c r="D652" s="8" t="s">
        <v>15</v>
      </c>
      <c r="E652" s="14"/>
      <c r="F652" s="6"/>
      <c r="G652" s="66">
        <f>+F648+F649+F650+F651</f>
        <v>1802912.3199999998</v>
      </c>
    </row>
    <row r="653" spans="1:7">
      <c r="A653" s="8"/>
      <c r="B653" s="7"/>
      <c r="C653" s="4"/>
      <c r="D653" s="4"/>
      <c r="E653" s="14"/>
      <c r="F653" s="6"/>
      <c r="G653" s="13"/>
    </row>
    <row r="654" spans="1:7" ht="16.5" thickBot="1">
      <c r="A654" s="8"/>
      <c r="B654" s="7"/>
      <c r="D654" s="8" t="s">
        <v>16</v>
      </c>
      <c r="E654" s="14"/>
      <c r="F654" s="6"/>
      <c r="G654" s="187">
        <f>+G642+G627-G652</f>
        <v>354349882.44</v>
      </c>
    </row>
    <row r="655" spans="1:7" ht="13.5" thickTop="1">
      <c r="A655" s="8"/>
      <c r="B655" s="7"/>
      <c r="C655" s="4"/>
      <c r="D655" s="4"/>
      <c r="E655" s="14"/>
      <c r="F655" s="6"/>
      <c r="G655" s="13"/>
    </row>
    <row r="656" spans="1:7">
      <c r="A656" s="47"/>
      <c r="B656" s="48" t="s">
        <v>17</v>
      </c>
      <c r="C656" s="49"/>
      <c r="D656" s="47"/>
      <c r="E656" s="47"/>
      <c r="F656" s="50"/>
      <c r="G656" s="50"/>
    </row>
    <row r="657" spans="1:7">
      <c r="A657" s="26" t="s">
        <v>18</v>
      </c>
      <c r="B657" s="7"/>
      <c r="C657" s="4"/>
      <c r="D657" s="4"/>
      <c r="E657" s="4"/>
      <c r="F657" s="6"/>
      <c r="G657" s="13"/>
    </row>
    <row r="658" spans="1:7">
      <c r="A658" s="4"/>
      <c r="B658" s="7"/>
      <c r="C658" s="4"/>
      <c r="D658" s="4"/>
      <c r="E658" s="4"/>
      <c r="F658" s="6"/>
    </row>
    <row r="659" spans="1:7">
      <c r="A659" s="28" t="s">
        <v>19</v>
      </c>
      <c r="B659" s="7"/>
      <c r="C659" s="4"/>
      <c r="D659" s="4"/>
      <c r="E659" s="4"/>
      <c r="F659" s="64">
        <v>0</v>
      </c>
      <c r="G659" s="6"/>
    </row>
    <row r="660" spans="1:7" ht="13.5" thickBot="1">
      <c r="A660" s="4"/>
      <c r="B660" s="7"/>
      <c r="C660" s="4"/>
      <c r="D660" s="4"/>
      <c r="E660" s="4"/>
      <c r="F660" s="6"/>
      <c r="G660" s="124">
        <f>G654+F659</f>
        <v>354349882.44</v>
      </c>
    </row>
    <row r="661" spans="1:7" ht="13.5" thickTop="1">
      <c r="A661" s="8" t="s">
        <v>11</v>
      </c>
      <c r="B661" s="7"/>
      <c r="C661" s="4"/>
      <c r="D661" s="4"/>
      <c r="E661" s="4"/>
      <c r="F661" s="6"/>
      <c r="G661" s="13"/>
    </row>
    <row r="662" spans="1:7">
      <c r="A662" s="8"/>
      <c r="B662" s="7"/>
      <c r="C662" s="4"/>
      <c r="D662" s="4"/>
      <c r="E662" s="4"/>
      <c r="F662" s="6"/>
      <c r="G662" s="13"/>
    </row>
    <row r="663" spans="1:7">
      <c r="A663" s="29" t="s">
        <v>20</v>
      </c>
      <c r="B663" s="7"/>
      <c r="C663" s="4"/>
      <c r="D663" s="4"/>
      <c r="E663" s="4"/>
      <c r="F663" s="6"/>
      <c r="G663" s="13"/>
    </row>
    <row r="664" spans="1:7">
      <c r="A664" s="4"/>
      <c r="B664" s="7"/>
      <c r="C664" s="4"/>
      <c r="D664" s="4"/>
      <c r="E664" s="4"/>
      <c r="F664" s="12"/>
      <c r="G664" s="11">
        <f>+F663+F664</f>
        <v>0</v>
      </c>
    </row>
    <row r="665" spans="1:7" ht="18.75" thickBot="1">
      <c r="A665" s="8" t="s">
        <v>21</v>
      </c>
      <c r="B665" s="7"/>
      <c r="C665" s="4"/>
      <c r="D665" s="4"/>
      <c r="E665" s="4"/>
      <c r="F665" s="10"/>
      <c r="G665" s="184">
        <f>+G660-G664</f>
        <v>354349882.44</v>
      </c>
    </row>
    <row r="666" spans="1:7" ht="13.5" thickTop="1">
      <c r="A666" s="8"/>
      <c r="B666" s="7"/>
      <c r="C666" s="4"/>
      <c r="D666" s="4"/>
      <c r="E666" s="4"/>
      <c r="F666" s="6"/>
      <c r="G666" s="5"/>
    </row>
    <row r="667" spans="1:7">
      <c r="A667" s="8"/>
      <c r="B667" s="7"/>
      <c r="C667" s="4"/>
      <c r="D667" s="4"/>
      <c r="E667" s="4"/>
      <c r="F667" s="6"/>
      <c r="G667" s="5"/>
    </row>
    <row r="668" spans="1:7">
      <c r="A668" s="26" t="s">
        <v>22</v>
      </c>
      <c r="B668" s="26"/>
      <c r="C668" s="26"/>
      <c r="D668" s="26"/>
      <c r="E668" s="340"/>
      <c r="F668" s="340"/>
      <c r="G668" s="29"/>
    </row>
    <row r="669" spans="1:7">
      <c r="A669" s="29"/>
      <c r="B669" s="29"/>
      <c r="C669" s="29"/>
      <c r="D669" s="29"/>
      <c r="E669" s="32"/>
      <c r="F669" s="33"/>
      <c r="G669" s="29"/>
    </row>
    <row r="670" spans="1:7">
      <c r="A670" s="51" t="s">
        <v>110</v>
      </c>
      <c r="B670" s="29"/>
      <c r="C670" s="29"/>
      <c r="D670" s="29"/>
      <c r="E670" s="34"/>
      <c r="F670" s="35">
        <v>204770241.33000001</v>
      </c>
      <c r="G670" s="43"/>
    </row>
    <row r="671" spans="1:7">
      <c r="A671" s="51" t="s">
        <v>109</v>
      </c>
      <c r="B671" s="29"/>
      <c r="C671" s="29"/>
      <c r="D671" s="29"/>
      <c r="E671" s="352">
        <f>+G642</f>
        <v>151382553.43000001</v>
      </c>
      <c r="F671" s="352"/>
      <c r="G671" s="29"/>
    </row>
    <row r="672" spans="1:7" ht="13.5" thickBot="1">
      <c r="A672" s="29"/>
      <c r="B672" s="29"/>
      <c r="C672" s="29" t="s">
        <v>23</v>
      </c>
      <c r="D672" s="29"/>
      <c r="E672" s="29"/>
      <c r="F672" s="29"/>
      <c r="G672" s="9">
        <f>F670+E671</f>
        <v>356152794.75999999</v>
      </c>
    </row>
    <row r="673" spans="1:7" ht="13.5" thickTop="1">
      <c r="A673" s="29"/>
      <c r="B673" s="29"/>
      <c r="C673" s="29"/>
      <c r="D673" s="29"/>
      <c r="E673" s="29"/>
      <c r="F673" s="36"/>
      <c r="G673" s="29"/>
    </row>
    <row r="674" spans="1:7">
      <c r="A674" s="29" t="s">
        <v>18</v>
      </c>
      <c r="B674" s="29"/>
      <c r="C674" s="29"/>
      <c r="D674" s="29"/>
      <c r="E674" s="37"/>
      <c r="F674" s="27"/>
      <c r="G674" s="29"/>
    </row>
    <row r="675" spans="1:7">
      <c r="A675" s="29"/>
      <c r="B675" s="29"/>
      <c r="C675" s="29"/>
      <c r="D675" s="29"/>
      <c r="E675" s="38"/>
      <c r="F675" s="38"/>
      <c r="G675" s="43"/>
    </row>
    <row r="676" spans="1:7">
      <c r="A676" s="65" t="s">
        <v>97</v>
      </c>
      <c r="B676" s="7"/>
      <c r="C676" s="8"/>
      <c r="D676" s="8"/>
      <c r="E676" s="14"/>
      <c r="F676" s="6"/>
      <c r="G676" s="40"/>
    </row>
    <row r="677" spans="1:7" ht="13.5" thickBot="1">
      <c r="A677" s="29"/>
      <c r="B677" s="29"/>
      <c r="C677" s="29" t="s">
        <v>23</v>
      </c>
      <c r="D677" s="29"/>
      <c r="E677" s="38"/>
      <c r="F677" s="38"/>
      <c r="G677" s="9">
        <f>G672+F676</f>
        <v>356152794.75999999</v>
      </c>
    </row>
    <row r="678" spans="1:7" ht="13.5" thickTop="1">
      <c r="A678" s="29"/>
      <c r="B678" s="29"/>
      <c r="C678" s="29"/>
      <c r="D678" s="29"/>
      <c r="E678" s="38"/>
      <c r="F678" s="38"/>
      <c r="G678" s="38"/>
    </row>
    <row r="679" spans="1:7">
      <c r="A679" s="28" t="s">
        <v>11</v>
      </c>
      <c r="B679" s="29"/>
      <c r="C679" s="29"/>
      <c r="D679" s="29"/>
      <c r="E679" s="353"/>
      <c r="F679" s="353"/>
      <c r="G679" s="38"/>
    </row>
    <row r="680" spans="1:7">
      <c r="A680" s="29"/>
      <c r="B680" s="29"/>
      <c r="C680" s="29"/>
      <c r="D680" s="29"/>
      <c r="E680" s="41"/>
      <c r="F680" s="41"/>
      <c r="G680" s="38"/>
    </row>
    <row r="681" spans="1:7">
      <c r="A681" s="29" t="s">
        <v>14</v>
      </c>
      <c r="B681" s="29"/>
      <c r="C681" s="29"/>
      <c r="D681" s="29"/>
      <c r="E681" s="42"/>
      <c r="F681" s="6">
        <f>+F648</f>
        <v>1802912.3199999998</v>
      </c>
      <c r="G681" s="43"/>
    </row>
    <row r="682" spans="1:7" hidden="1">
      <c r="A682" t="s">
        <v>98</v>
      </c>
      <c r="B682" s="29"/>
      <c r="C682" s="29"/>
      <c r="D682" s="4"/>
      <c r="E682" s="42"/>
      <c r="F682" s="6">
        <v>0</v>
      </c>
      <c r="G682" s="43"/>
    </row>
    <row r="683" spans="1:7" hidden="1">
      <c r="A683" s="29" t="s">
        <v>106</v>
      </c>
      <c r="B683" s="29"/>
      <c r="C683" s="29"/>
      <c r="D683" s="4"/>
      <c r="E683" s="45"/>
      <c r="F683" s="6">
        <v>0</v>
      </c>
      <c r="G683" s="43"/>
    </row>
    <row r="684" spans="1:7" hidden="1">
      <c r="A684" s="29" t="s">
        <v>104</v>
      </c>
      <c r="B684" s="29"/>
      <c r="C684" s="29"/>
      <c r="D684" s="29"/>
      <c r="E684" s="44"/>
      <c r="F684" s="6">
        <v>0</v>
      </c>
      <c r="G684" s="29"/>
    </row>
    <row r="685" spans="1:7">
      <c r="A685" s="29"/>
      <c r="B685" s="29"/>
      <c r="C685" s="29"/>
      <c r="D685" s="29"/>
      <c r="E685" s="29"/>
      <c r="F685" s="29"/>
      <c r="G685" s="29"/>
    </row>
    <row r="686" spans="1:7" ht="18.75" thickBot="1">
      <c r="A686" s="29"/>
      <c r="B686" s="29"/>
      <c r="D686" s="8" t="s">
        <v>26</v>
      </c>
      <c r="E686" s="29"/>
      <c r="F686" s="29"/>
      <c r="G686" s="189">
        <f>G677-F681-F684-F682-F683</f>
        <v>354349882.44</v>
      </c>
    </row>
    <row r="687" spans="1:7" ht="13.5" thickTop="1">
      <c r="A687" s="8"/>
      <c r="B687" s="7"/>
      <c r="C687" s="4"/>
      <c r="D687" s="4"/>
      <c r="E687" s="4"/>
      <c r="F687" s="6"/>
      <c r="G687" s="5"/>
    </row>
    <row r="688" spans="1:7">
      <c r="A688" s="8"/>
      <c r="B688" s="7"/>
      <c r="C688" s="4"/>
      <c r="D688" s="4"/>
      <c r="E688" s="4"/>
      <c r="F688" s="6"/>
      <c r="G688" s="5"/>
    </row>
    <row r="689" spans="1:7">
      <c r="A689" s="8"/>
      <c r="B689" s="7"/>
      <c r="C689" s="4"/>
      <c r="D689" s="4"/>
      <c r="E689" s="4"/>
      <c r="F689" s="6"/>
      <c r="G689" s="5"/>
    </row>
    <row r="690" spans="1:7">
      <c r="A690" s="8"/>
      <c r="B690" s="7"/>
      <c r="C690" s="4"/>
      <c r="D690" s="4"/>
      <c r="E690" s="4"/>
      <c r="F690" s="6"/>
      <c r="G690" s="5"/>
    </row>
    <row r="691" spans="1:7">
      <c r="A691" s="8"/>
      <c r="B691" s="7"/>
      <c r="C691" s="4"/>
      <c r="D691" s="4"/>
      <c r="E691" s="4"/>
      <c r="F691" s="6"/>
      <c r="G691" s="5"/>
    </row>
    <row r="692" spans="1:7">
      <c r="A692" s="8"/>
      <c r="B692" s="7"/>
      <c r="C692" s="4"/>
      <c r="D692" s="4"/>
      <c r="E692" s="4"/>
      <c r="F692" s="6"/>
      <c r="G692" s="5"/>
    </row>
    <row r="693" spans="1:7">
      <c r="A693" s="8"/>
      <c r="B693" s="7"/>
      <c r="C693" s="4"/>
      <c r="D693" s="4"/>
      <c r="E693" s="4"/>
      <c r="F693" s="6"/>
      <c r="G693" s="5"/>
    </row>
    <row r="694" spans="1:7">
      <c r="A694" s="36" t="s">
        <v>28</v>
      </c>
      <c r="B694" s="36"/>
      <c r="C694" s="36"/>
      <c r="D694" s="29"/>
      <c r="E694" s="29"/>
      <c r="F694" s="34"/>
      <c r="G694" s="34"/>
    </row>
    <row r="695" spans="1:7">
      <c r="A695" s="46" t="s">
        <v>29</v>
      </c>
      <c r="B695" s="45"/>
      <c r="C695" s="29"/>
      <c r="D695" s="29"/>
      <c r="E695" s="29"/>
      <c r="F695" s="341" t="s">
        <v>27</v>
      </c>
      <c r="G695" s="341"/>
    </row>
    <row r="696" spans="1:7">
      <c r="A696" s="46"/>
      <c r="B696" s="45"/>
      <c r="C696" s="29"/>
      <c r="D696" s="29"/>
      <c r="E696" s="29"/>
      <c r="F696" s="72"/>
      <c r="G696" s="72"/>
    </row>
    <row r="697" spans="1:7">
      <c r="E697" s="130"/>
    </row>
    <row r="698" spans="1:7">
      <c r="E698" s="131"/>
      <c r="F698" s="36"/>
    </row>
    <row r="699" spans="1:7">
      <c r="E699" s="72" t="s">
        <v>112</v>
      </c>
    </row>
    <row r="700" spans="1:7">
      <c r="A700" s="350"/>
      <c r="B700" s="350"/>
      <c r="C700" s="350"/>
      <c r="D700" s="350"/>
      <c r="E700" s="350"/>
      <c r="F700" s="350"/>
      <c r="G700" s="350"/>
    </row>
    <row r="701" spans="1:7">
      <c r="A701" s="46"/>
      <c r="B701" s="45"/>
      <c r="C701" s="29"/>
      <c r="D701" s="29"/>
      <c r="E701" s="29"/>
      <c r="F701" s="72"/>
      <c r="G701" s="72"/>
    </row>
    <row r="702" spans="1:7">
      <c r="A702" s="46"/>
      <c r="B702" s="45"/>
      <c r="C702" s="29"/>
      <c r="D702" s="29"/>
      <c r="E702" s="29"/>
      <c r="F702" s="72"/>
      <c r="G702" s="72"/>
    </row>
    <row r="703" spans="1:7">
      <c r="A703" s="46"/>
      <c r="B703" s="45"/>
      <c r="C703" s="29"/>
      <c r="D703" s="29"/>
      <c r="E703" s="29"/>
      <c r="F703" s="72"/>
      <c r="G703" s="72"/>
    </row>
    <row r="704" spans="1:7">
      <c r="A704" s="46"/>
      <c r="B704" s="45"/>
      <c r="C704" s="29"/>
      <c r="D704" s="29"/>
      <c r="E704" s="29"/>
      <c r="F704" s="72"/>
      <c r="G704" s="72"/>
    </row>
    <row r="710" spans="1:8">
      <c r="E710" s="72"/>
    </row>
    <row r="711" spans="1:8">
      <c r="A711" s="132"/>
      <c r="B711" s="132"/>
      <c r="C711" s="132"/>
      <c r="D711" s="132"/>
      <c r="E711" s="132"/>
      <c r="F711" s="132"/>
      <c r="G711" s="132"/>
      <c r="H711" s="257"/>
    </row>
    <row r="712" spans="1:8">
      <c r="A712" s="59"/>
      <c r="B712" s="60"/>
      <c r="C712" s="61"/>
      <c r="D712" s="61"/>
      <c r="E712" s="61"/>
      <c r="F712" s="62"/>
      <c r="G712" s="63"/>
    </row>
    <row r="713" spans="1:8" ht="15">
      <c r="A713" s="25"/>
      <c r="B713" s="23"/>
      <c r="D713" s="24"/>
      <c r="E713" s="19"/>
      <c r="F713" s="23"/>
      <c r="G713" s="22"/>
    </row>
    <row r="714" spans="1:8" ht="15">
      <c r="A714" s="25"/>
      <c r="B714" s="23"/>
      <c r="D714" s="24"/>
      <c r="E714" s="19"/>
      <c r="F714" s="23"/>
      <c r="G714" s="22"/>
    </row>
    <row r="715" spans="1:8" ht="15">
      <c r="A715" s="25"/>
      <c r="B715" s="23"/>
      <c r="D715" s="24"/>
      <c r="E715" s="19"/>
      <c r="F715" s="23"/>
      <c r="G715" s="22"/>
    </row>
    <row r="716" spans="1:8" ht="15">
      <c r="A716" s="25"/>
      <c r="B716" s="23"/>
      <c r="D716" s="24"/>
      <c r="E716" s="19"/>
      <c r="F716" s="23"/>
      <c r="G716" s="22"/>
    </row>
    <row r="717" spans="1:8" ht="18">
      <c r="A717" s="342" t="s">
        <v>2</v>
      </c>
      <c r="B717" s="342"/>
      <c r="C717" s="342"/>
      <c r="D717" s="342"/>
      <c r="E717" s="342"/>
      <c r="F717" s="342"/>
      <c r="G717" s="342"/>
    </row>
    <row r="718" spans="1:8">
      <c r="A718" s="343" t="s">
        <v>3</v>
      </c>
      <c r="B718" s="343"/>
      <c r="C718" s="343"/>
      <c r="D718" s="343"/>
      <c r="E718" s="343"/>
      <c r="F718" s="343"/>
      <c r="G718" s="343"/>
    </row>
    <row r="719" spans="1:8">
      <c r="A719" s="339" t="s">
        <v>4</v>
      </c>
      <c r="B719" s="339"/>
      <c r="C719" s="339"/>
      <c r="D719" s="339"/>
      <c r="E719" s="339"/>
      <c r="F719" s="339"/>
      <c r="G719" s="339"/>
    </row>
    <row r="720" spans="1:8">
      <c r="A720" s="339" t="s">
        <v>5</v>
      </c>
      <c r="B720" s="339"/>
      <c r="C720" s="339"/>
      <c r="D720" s="339"/>
      <c r="E720" s="339"/>
      <c r="F720" s="339"/>
      <c r="G720" s="339"/>
    </row>
    <row r="721" spans="1:7" ht="20.25">
      <c r="A721" s="137" t="s">
        <v>1</v>
      </c>
      <c r="B721" s="137"/>
      <c r="C721" s="138"/>
      <c r="D721" s="139"/>
      <c r="E721" s="137"/>
      <c r="F721" s="3"/>
      <c r="G721" s="68" t="s">
        <v>0</v>
      </c>
    </row>
    <row r="722" spans="1:7" ht="20.25">
      <c r="A722" s="161" t="s">
        <v>6</v>
      </c>
      <c r="B722" s="161"/>
      <c r="C722" s="137"/>
      <c r="D722" s="20"/>
      <c r="E722" s="19"/>
      <c r="F722" s="1"/>
      <c r="G722" s="160">
        <v>44469</v>
      </c>
    </row>
    <row r="723" spans="1:7">
      <c r="A723" s="2"/>
      <c r="B723" s="2"/>
      <c r="C723" s="18"/>
      <c r="D723" s="1"/>
      <c r="E723" s="17"/>
      <c r="F723" s="16"/>
      <c r="G723" s="16"/>
    </row>
    <row r="724" spans="1:7">
      <c r="A724" s="51" t="s">
        <v>113</v>
      </c>
      <c r="B724" s="7"/>
      <c r="C724" s="4"/>
      <c r="D724" s="4"/>
      <c r="E724" s="4"/>
      <c r="F724" s="15">
        <f>+G686</f>
        <v>354349882.44</v>
      </c>
      <c r="G724" s="15"/>
    </row>
    <row r="725" spans="1:7">
      <c r="A725" s="51" t="s">
        <v>114</v>
      </c>
      <c r="B725" s="7"/>
      <c r="C725" s="4"/>
      <c r="D725" s="4"/>
      <c r="E725" s="4"/>
      <c r="F725" s="15">
        <v>0</v>
      </c>
      <c r="G725" s="15"/>
    </row>
    <row r="726" spans="1:7">
      <c r="A726" s="4"/>
      <c r="B726" s="7"/>
      <c r="C726" s="4"/>
      <c r="D726" s="8" t="s">
        <v>15</v>
      </c>
      <c r="E726" s="4"/>
      <c r="F726" s="11"/>
      <c r="G726" s="66">
        <f>+F724+F725+F726</f>
        <v>354349882.44</v>
      </c>
    </row>
    <row r="727" spans="1:7">
      <c r="A727" s="4"/>
      <c r="B727" s="7"/>
      <c r="C727" s="4"/>
      <c r="D727" s="4"/>
      <c r="E727" s="4"/>
      <c r="F727" s="6"/>
      <c r="G727" s="13"/>
    </row>
    <row r="728" spans="1:7">
      <c r="A728" s="4"/>
      <c r="B728" s="7"/>
      <c r="C728" s="4"/>
      <c r="D728" s="4"/>
      <c r="E728" s="4"/>
      <c r="F728" s="6"/>
      <c r="G728" s="13"/>
    </row>
    <row r="729" spans="1:7">
      <c r="A729" s="4"/>
      <c r="B729" s="7"/>
      <c r="C729" s="4"/>
      <c r="D729" s="4"/>
      <c r="E729" s="4"/>
      <c r="F729" s="6"/>
      <c r="G729" s="13"/>
    </row>
    <row r="730" spans="1:7">
      <c r="A730" s="26" t="s">
        <v>7</v>
      </c>
      <c r="B730" s="7"/>
      <c r="C730" s="4"/>
      <c r="D730" s="4"/>
      <c r="E730" s="4"/>
      <c r="F730" s="127"/>
      <c r="G730" s="6"/>
    </row>
    <row r="731" spans="1:7">
      <c r="A731" s="65" t="s">
        <v>53</v>
      </c>
      <c r="B731" s="29"/>
      <c r="C731" s="29"/>
      <c r="D731" s="4"/>
      <c r="E731" s="4"/>
      <c r="F731" s="62">
        <v>62475274.880000003</v>
      </c>
      <c r="G731" s="6"/>
    </row>
    <row r="732" spans="1:7">
      <c r="A732" s="65" t="s">
        <v>86</v>
      </c>
      <c r="B732" s="29"/>
      <c r="C732" s="29"/>
      <c r="D732" s="4"/>
      <c r="E732" s="4"/>
      <c r="F732" s="62">
        <v>154600</v>
      </c>
      <c r="G732" s="6"/>
    </row>
    <row r="733" spans="1:7">
      <c r="A733" s="65" t="s">
        <v>121</v>
      </c>
      <c r="B733" s="29"/>
      <c r="C733" s="29"/>
      <c r="D733" s="4"/>
      <c r="E733" s="4"/>
      <c r="F733" s="62">
        <v>270000</v>
      </c>
      <c r="G733" s="6"/>
    </row>
    <row r="734" spans="1:7">
      <c r="A734" s="65" t="s">
        <v>116</v>
      </c>
      <c r="B734" s="29"/>
      <c r="C734" s="29"/>
      <c r="D734" s="4"/>
      <c r="E734" s="4"/>
      <c r="F734" s="62">
        <v>13200</v>
      </c>
      <c r="G734" s="6"/>
    </row>
    <row r="735" spans="1:7">
      <c r="A735" s="65" t="s">
        <v>102</v>
      </c>
      <c r="B735" s="29"/>
      <c r="C735" s="29"/>
      <c r="D735" s="4"/>
      <c r="E735" s="4"/>
      <c r="F735" s="62">
        <v>11825</v>
      </c>
      <c r="G735" s="6"/>
    </row>
    <row r="736" spans="1:7" hidden="1">
      <c r="A736" s="65" t="s">
        <v>102</v>
      </c>
      <c r="B736" s="29"/>
      <c r="C736" s="29"/>
      <c r="D736" s="4"/>
      <c r="E736" s="14"/>
      <c r="F736" s="62">
        <v>0</v>
      </c>
      <c r="G736" s="6"/>
    </row>
    <row r="737" spans="1:7" hidden="1">
      <c r="A737" s="65" t="s">
        <v>86</v>
      </c>
      <c r="B737" s="29"/>
      <c r="C737" s="29"/>
      <c r="D737" s="4"/>
      <c r="E737" s="4"/>
      <c r="F737" s="62">
        <v>0</v>
      </c>
      <c r="G737" s="6"/>
    </row>
    <row r="738" spans="1:7" hidden="1">
      <c r="A738" s="65" t="s">
        <v>103</v>
      </c>
      <c r="B738" s="29"/>
      <c r="C738" s="29"/>
      <c r="D738" s="4"/>
      <c r="E738" s="4"/>
      <c r="F738" s="62">
        <v>0</v>
      </c>
      <c r="G738" s="6"/>
    </row>
    <row r="739" spans="1:7" hidden="1">
      <c r="A739" s="65" t="s">
        <v>105</v>
      </c>
      <c r="B739" s="29"/>
      <c r="C739" s="29"/>
      <c r="D739" s="4"/>
      <c r="E739" s="4"/>
      <c r="F739" s="62">
        <v>0</v>
      </c>
      <c r="G739" s="6"/>
    </row>
    <row r="740" spans="1:7" hidden="1">
      <c r="A740" s="65" t="s">
        <v>107</v>
      </c>
      <c r="B740" s="29"/>
      <c r="C740" s="29"/>
      <c r="D740" s="4"/>
      <c r="E740" s="4"/>
      <c r="F740" s="62">
        <v>0</v>
      </c>
      <c r="G740" s="6"/>
    </row>
    <row r="741" spans="1:7">
      <c r="B741" s="7"/>
      <c r="C741" s="8"/>
      <c r="D741" s="8" t="s">
        <v>15</v>
      </c>
      <c r="E741" s="14"/>
      <c r="F741" s="62"/>
      <c r="G741" s="66">
        <f>F731+F732+F733+F734+F739+F735+F736+F737+F738+F740</f>
        <v>62924899.880000003</v>
      </c>
    </row>
    <row r="742" spans="1:7">
      <c r="B742" s="7"/>
      <c r="C742" s="8"/>
      <c r="D742" s="8"/>
      <c r="E742" s="14"/>
      <c r="F742" s="6"/>
      <c r="G742" s="120"/>
    </row>
    <row r="743" spans="1:7">
      <c r="A743" s="26"/>
      <c r="B743" s="7"/>
      <c r="C743" s="8"/>
      <c r="D743" s="8"/>
      <c r="E743" s="14"/>
      <c r="F743" s="6"/>
      <c r="G743" s="120"/>
    </row>
    <row r="744" spans="1:7">
      <c r="A744" s="65"/>
      <c r="B744" s="7"/>
      <c r="C744" s="8"/>
      <c r="D744" s="8"/>
      <c r="E744" s="14"/>
      <c r="F744" s="6"/>
      <c r="G744" s="120"/>
    </row>
    <row r="745" spans="1:7">
      <c r="A745" s="8"/>
      <c r="B745" s="7"/>
      <c r="C745" s="4"/>
      <c r="D745" s="4"/>
      <c r="E745" s="14"/>
      <c r="F745" s="6"/>
      <c r="G745" s="13"/>
    </row>
    <row r="746" spans="1:7">
      <c r="A746" s="26" t="s">
        <v>11</v>
      </c>
      <c r="B746" s="29"/>
      <c r="C746" s="29"/>
      <c r="D746" s="4"/>
      <c r="E746" s="14"/>
      <c r="F746" s="6"/>
      <c r="G746" s="13"/>
    </row>
    <row r="747" spans="1:7">
      <c r="A747" s="133" t="s">
        <v>117</v>
      </c>
      <c r="B747" s="134"/>
      <c r="C747" s="134"/>
      <c r="D747" s="61"/>
      <c r="E747" s="135"/>
      <c r="F747" s="62">
        <v>10600</v>
      </c>
      <c r="G747" s="13"/>
    </row>
    <row r="748" spans="1:7">
      <c r="A748" s="133" t="s">
        <v>119</v>
      </c>
      <c r="B748" s="134"/>
      <c r="C748" s="134"/>
      <c r="D748" s="61"/>
      <c r="E748" s="135"/>
      <c r="F748" s="62">
        <v>200423</v>
      </c>
      <c r="G748" s="13"/>
    </row>
    <row r="749" spans="1:7">
      <c r="A749" s="133" t="s">
        <v>120</v>
      </c>
      <c r="B749" s="134"/>
      <c r="C749" s="134"/>
      <c r="D749" s="61"/>
      <c r="E749" s="135"/>
      <c r="F749" s="62">
        <v>101952</v>
      </c>
      <c r="G749" s="13"/>
    </row>
    <row r="750" spans="1:7">
      <c r="A750" s="133" t="s">
        <v>118</v>
      </c>
      <c r="B750" s="134"/>
      <c r="C750" s="134"/>
      <c r="D750" s="61"/>
      <c r="E750" s="136"/>
      <c r="F750" s="62">
        <v>129999.99</v>
      </c>
      <c r="G750" s="13"/>
    </row>
    <row r="751" spans="1:7">
      <c r="A751" s="8"/>
      <c r="B751" s="7"/>
      <c r="C751" s="4"/>
      <c r="D751" s="8" t="s">
        <v>15</v>
      </c>
      <c r="E751" s="14"/>
      <c r="F751" s="6"/>
      <c r="G751" s="66">
        <f>+F747+F748+F749+F750</f>
        <v>442974.99</v>
      </c>
    </row>
    <row r="752" spans="1:7">
      <c r="A752" s="8"/>
      <c r="B752" s="7"/>
      <c r="C752" s="4"/>
      <c r="D752" s="4"/>
      <c r="E752" s="14"/>
      <c r="F752" s="6"/>
      <c r="G752" s="13"/>
    </row>
    <row r="753" spans="1:7" ht="18.75" thickBot="1">
      <c r="A753" s="8"/>
      <c r="B753" s="7"/>
      <c r="D753" s="8" t="s">
        <v>16</v>
      </c>
      <c r="E753" s="14"/>
      <c r="F753" s="6"/>
      <c r="G753" s="188">
        <f>+G741+G726-G751</f>
        <v>416831807.32999998</v>
      </c>
    </row>
    <row r="754" spans="1:7" ht="13.5" thickTop="1">
      <c r="A754" s="8"/>
      <c r="B754" s="7"/>
      <c r="C754" s="4"/>
      <c r="D754" s="4"/>
      <c r="E754" s="14"/>
      <c r="F754" s="6"/>
      <c r="G754" s="13"/>
    </row>
    <row r="755" spans="1:7">
      <c r="A755" s="47"/>
      <c r="B755" s="48" t="s">
        <v>17</v>
      </c>
      <c r="C755" s="49"/>
      <c r="D755" s="47"/>
      <c r="E755" s="47"/>
      <c r="F755" s="50"/>
      <c r="G755" s="50"/>
    </row>
    <row r="756" spans="1:7">
      <c r="A756" s="26" t="s">
        <v>18</v>
      </c>
      <c r="B756" s="7"/>
      <c r="C756" s="4"/>
      <c r="D756" s="4"/>
      <c r="E756" s="4"/>
      <c r="F756" s="6"/>
      <c r="G756" s="13"/>
    </row>
    <row r="757" spans="1:7">
      <c r="A757" s="4"/>
      <c r="B757" s="7"/>
      <c r="C757" s="4"/>
      <c r="D757" s="4"/>
      <c r="E757" s="4"/>
      <c r="F757" s="6"/>
    </row>
    <row r="758" spans="1:7">
      <c r="A758" s="28" t="s">
        <v>19</v>
      </c>
      <c r="B758" s="7"/>
      <c r="C758" s="4"/>
      <c r="D758" s="4"/>
      <c r="E758" s="4"/>
      <c r="F758" s="64">
        <v>129999.99</v>
      </c>
      <c r="G758" s="6"/>
    </row>
    <row r="759" spans="1:7" ht="13.5" thickBot="1">
      <c r="A759" s="4"/>
      <c r="B759" s="7"/>
      <c r="C759" s="4"/>
      <c r="D759" s="4"/>
      <c r="E759" s="4"/>
      <c r="F759" s="6"/>
      <c r="G759" s="124">
        <f>G753+F758</f>
        <v>416961807.31999999</v>
      </c>
    </row>
    <row r="760" spans="1:7" ht="13.5" thickTop="1">
      <c r="A760" s="8" t="s">
        <v>11</v>
      </c>
      <c r="B760" s="7"/>
      <c r="C760" s="4"/>
      <c r="D760" s="4"/>
      <c r="E760" s="4"/>
      <c r="F760" s="6"/>
      <c r="G760" s="13"/>
    </row>
    <row r="761" spans="1:7">
      <c r="A761" s="8"/>
      <c r="B761" s="7"/>
      <c r="C761" s="4"/>
      <c r="D761" s="4"/>
      <c r="E761" s="4"/>
      <c r="F761" s="6"/>
      <c r="G761" s="13"/>
    </row>
    <row r="762" spans="1:7">
      <c r="A762" s="29" t="s">
        <v>20</v>
      </c>
      <c r="B762" s="7"/>
      <c r="C762" s="4"/>
      <c r="D762" s="4"/>
      <c r="E762" s="4"/>
      <c r="F762" s="6"/>
      <c r="G762" s="13"/>
    </row>
    <row r="763" spans="1:7">
      <c r="A763" s="4"/>
      <c r="B763" s="7"/>
      <c r="C763" s="4"/>
      <c r="D763" s="4"/>
      <c r="E763" s="4"/>
      <c r="F763" s="12"/>
      <c r="G763" s="11">
        <f>+F762+F763</f>
        <v>0</v>
      </c>
    </row>
    <row r="764" spans="1:7" ht="18.75" thickBot="1">
      <c r="A764" s="8" t="s">
        <v>21</v>
      </c>
      <c r="B764" s="7"/>
      <c r="C764" s="4"/>
      <c r="D764" s="4"/>
      <c r="E764" s="4"/>
      <c r="F764" s="10"/>
      <c r="G764" s="184">
        <f>+G759-G763</f>
        <v>416961807.31999999</v>
      </c>
    </row>
    <row r="765" spans="1:7" ht="13.5" thickTop="1">
      <c r="A765" s="8"/>
      <c r="B765" s="7"/>
      <c r="C765" s="4"/>
      <c r="D765" s="4"/>
      <c r="E765" s="4"/>
      <c r="F765" s="6"/>
      <c r="G765" s="5"/>
    </row>
    <row r="766" spans="1:7">
      <c r="A766" s="8"/>
      <c r="B766" s="7"/>
      <c r="C766" s="4"/>
      <c r="D766" s="4"/>
      <c r="E766" s="4"/>
      <c r="F766" s="6"/>
      <c r="G766" s="5"/>
    </row>
    <row r="767" spans="1:7">
      <c r="A767" s="26" t="s">
        <v>22</v>
      </c>
      <c r="B767" s="26"/>
      <c r="C767" s="26"/>
      <c r="D767" s="26"/>
      <c r="E767" s="340"/>
      <c r="F767" s="340"/>
      <c r="G767" s="29"/>
    </row>
    <row r="768" spans="1:7">
      <c r="A768" s="29"/>
      <c r="B768" s="29"/>
      <c r="C768" s="29"/>
      <c r="D768" s="29"/>
      <c r="E768" s="32"/>
      <c r="F768" s="33"/>
      <c r="G768" s="29"/>
    </row>
    <row r="769" spans="1:7">
      <c r="A769" s="51" t="s">
        <v>115</v>
      </c>
      <c r="B769" s="29"/>
      <c r="C769" s="29"/>
      <c r="D769" s="29"/>
      <c r="E769" s="34"/>
      <c r="F769" s="35">
        <f>+G686</f>
        <v>354349882.44</v>
      </c>
      <c r="G769" s="43"/>
    </row>
    <row r="770" spans="1:7">
      <c r="A770" s="51" t="s">
        <v>114</v>
      </c>
      <c r="B770" s="29"/>
      <c r="C770" s="29"/>
      <c r="D770" s="29"/>
      <c r="E770" s="352">
        <f>+G741</f>
        <v>62924899.880000003</v>
      </c>
      <c r="F770" s="352"/>
      <c r="G770" s="29"/>
    </row>
    <row r="771" spans="1:7" ht="13.5" thickBot="1">
      <c r="A771" s="29"/>
      <c r="B771" s="29"/>
      <c r="C771" s="29" t="s">
        <v>23</v>
      </c>
      <c r="D771" s="29"/>
      <c r="E771" s="29"/>
      <c r="F771" s="29"/>
      <c r="G771" s="9">
        <f>F769+E770</f>
        <v>417274782.31999999</v>
      </c>
    </row>
    <row r="772" spans="1:7" ht="13.5" thickTop="1">
      <c r="A772" s="29"/>
      <c r="B772" s="29"/>
      <c r="C772" s="29"/>
      <c r="D772" s="29"/>
      <c r="E772" s="29"/>
      <c r="F772" s="36"/>
      <c r="G772" s="29"/>
    </row>
    <row r="773" spans="1:7">
      <c r="A773" s="29" t="s">
        <v>18</v>
      </c>
      <c r="B773" s="29"/>
      <c r="C773" s="29"/>
      <c r="D773" s="29"/>
      <c r="E773" s="37"/>
      <c r="F773" s="27"/>
      <c r="G773" s="29"/>
    </row>
    <row r="774" spans="1:7">
      <c r="A774" s="29"/>
      <c r="B774" s="29"/>
      <c r="C774" s="29"/>
      <c r="D774" s="29"/>
      <c r="E774" s="38"/>
      <c r="F774" s="38"/>
      <c r="G774" s="43"/>
    </row>
    <row r="775" spans="1:7">
      <c r="A775" s="65" t="s">
        <v>97</v>
      </c>
      <c r="B775" s="7"/>
      <c r="C775" s="8"/>
      <c r="D775" s="8"/>
      <c r="E775" s="14"/>
      <c r="F775" s="6"/>
      <c r="G775" s="40"/>
    </row>
    <row r="776" spans="1:7" ht="13.5" thickBot="1">
      <c r="A776" s="29"/>
      <c r="B776" s="29"/>
      <c r="C776" s="29" t="s">
        <v>23</v>
      </c>
      <c r="D776" s="29"/>
      <c r="E776" s="38"/>
      <c r="F776" s="38"/>
      <c r="G776" s="9">
        <f>G771+F775</f>
        <v>417274782.31999999</v>
      </c>
    </row>
    <row r="777" spans="1:7" ht="13.5" thickTop="1">
      <c r="A777" s="29"/>
      <c r="B777" s="29"/>
      <c r="C777" s="29"/>
      <c r="D777" s="29"/>
      <c r="E777" s="38"/>
      <c r="F777" s="38"/>
      <c r="G777" s="38"/>
    </row>
    <row r="778" spans="1:7">
      <c r="A778" s="28" t="s">
        <v>11</v>
      </c>
      <c r="B778" s="29"/>
      <c r="C778" s="29"/>
      <c r="D778" s="29"/>
      <c r="E778" s="353"/>
      <c r="F778" s="353"/>
      <c r="G778" s="38"/>
    </row>
    <row r="779" spans="1:7">
      <c r="A779" s="29"/>
      <c r="B779" s="29"/>
      <c r="C779" s="29"/>
      <c r="D779" s="29"/>
      <c r="E779" s="41"/>
      <c r="F779" s="41"/>
      <c r="G779" s="38"/>
    </row>
    <row r="780" spans="1:7">
      <c r="A780" s="133" t="s">
        <v>117</v>
      </c>
      <c r="B780" s="134"/>
      <c r="C780" s="134"/>
      <c r="D780" s="61"/>
      <c r="E780" s="135"/>
      <c r="F780" s="6">
        <v>10600</v>
      </c>
      <c r="G780" s="43"/>
    </row>
    <row r="781" spans="1:7">
      <c r="A781" s="133" t="s">
        <v>119</v>
      </c>
      <c r="B781" s="134"/>
      <c r="C781" s="134"/>
      <c r="D781" s="61"/>
      <c r="E781" s="135"/>
      <c r="F781" s="6">
        <v>200423</v>
      </c>
      <c r="G781" s="43"/>
    </row>
    <row r="782" spans="1:7">
      <c r="A782" s="133" t="s">
        <v>120</v>
      </c>
      <c r="B782" s="134"/>
      <c r="C782" s="134"/>
      <c r="D782" s="61"/>
      <c r="E782" s="135"/>
      <c r="F782" s="6">
        <v>101952</v>
      </c>
      <c r="G782" s="43"/>
    </row>
    <row r="783" spans="1:7">
      <c r="A783" s="133" t="s">
        <v>118</v>
      </c>
      <c r="B783" s="134"/>
      <c r="C783" s="134"/>
      <c r="D783" s="61"/>
      <c r="E783" s="136"/>
      <c r="F783" s="6">
        <v>129999.99</v>
      </c>
      <c r="G783" s="29"/>
    </row>
    <row r="784" spans="1:7">
      <c r="A784" s="29"/>
      <c r="B784" s="29"/>
      <c r="C784" s="29"/>
      <c r="D784" s="29"/>
      <c r="E784" s="29"/>
      <c r="F784" s="29"/>
      <c r="G784" s="29"/>
    </row>
    <row r="785" spans="1:7" ht="18.75" thickBot="1">
      <c r="A785" s="29"/>
      <c r="B785" s="29"/>
      <c r="D785" s="8" t="s">
        <v>26</v>
      </c>
      <c r="E785" s="29"/>
      <c r="F785" s="29"/>
      <c r="G785" s="188">
        <f>G776-F780-F783-F781-F782</f>
        <v>416831807.32999998</v>
      </c>
    </row>
    <row r="786" spans="1:7" ht="13.5" thickTop="1">
      <c r="A786" s="8"/>
      <c r="B786" s="7"/>
      <c r="C786" s="4"/>
      <c r="D786" s="4"/>
      <c r="E786" s="4"/>
      <c r="F786" s="6"/>
      <c r="G786" s="5"/>
    </row>
    <row r="787" spans="1:7">
      <c r="A787" s="8"/>
      <c r="B787" s="7"/>
      <c r="C787" s="4"/>
      <c r="D787" s="4"/>
      <c r="E787" s="4"/>
      <c r="F787" s="6"/>
      <c r="G787" s="5"/>
    </row>
    <row r="788" spans="1:7">
      <c r="A788" s="8"/>
      <c r="B788" s="7"/>
      <c r="C788" s="4"/>
      <c r="D788" s="4"/>
      <c r="E788" s="4"/>
      <c r="F788" s="6"/>
      <c r="G788" s="5"/>
    </row>
    <row r="789" spans="1:7">
      <c r="A789" s="8"/>
      <c r="B789" s="7"/>
      <c r="C789" s="4"/>
      <c r="D789" s="4"/>
      <c r="E789" s="4"/>
      <c r="F789" s="6"/>
      <c r="G789" s="5"/>
    </row>
    <row r="790" spans="1:7">
      <c r="A790" s="8"/>
      <c r="B790" s="7"/>
      <c r="C790" s="4"/>
      <c r="D790" s="4"/>
      <c r="E790" s="4"/>
      <c r="F790" s="6"/>
      <c r="G790" s="5"/>
    </row>
    <row r="791" spans="1:7">
      <c r="A791" s="8"/>
      <c r="B791" s="7"/>
      <c r="C791" s="4"/>
      <c r="D791" s="4"/>
      <c r="E791" s="4"/>
      <c r="F791" s="6"/>
      <c r="G791" s="5"/>
    </row>
    <row r="792" spans="1:7">
      <c r="A792" s="8"/>
      <c r="B792" s="7"/>
      <c r="C792" s="4"/>
      <c r="D792" s="4"/>
      <c r="E792" s="4"/>
      <c r="F792" s="6"/>
      <c r="G792" s="5"/>
    </row>
    <row r="793" spans="1:7">
      <c r="A793" s="36" t="s">
        <v>28</v>
      </c>
      <c r="B793" s="36"/>
      <c r="C793" s="36"/>
      <c r="D793" s="29"/>
      <c r="E793" s="29"/>
      <c r="F793" s="34"/>
      <c r="G793" s="34"/>
    </row>
    <row r="794" spans="1:7">
      <c r="A794" s="46" t="s">
        <v>29</v>
      </c>
      <c r="B794" s="45"/>
      <c r="C794" s="29"/>
      <c r="D794" s="29"/>
      <c r="E794" s="29"/>
      <c r="F794" s="341" t="s">
        <v>27</v>
      </c>
      <c r="G794" s="341"/>
    </row>
    <row r="795" spans="1:7">
      <c r="A795" s="46"/>
      <c r="B795" s="45"/>
      <c r="C795" s="29"/>
      <c r="D795" s="29"/>
      <c r="E795" s="29"/>
      <c r="F795" s="72"/>
      <c r="G795" s="72"/>
    </row>
    <row r="796" spans="1:7">
      <c r="E796" s="130"/>
    </row>
    <row r="797" spans="1:7">
      <c r="E797" s="131"/>
      <c r="F797" s="36"/>
    </row>
    <row r="798" spans="1:7">
      <c r="E798" s="72" t="s">
        <v>112</v>
      </c>
    </row>
    <row r="799" spans="1:7">
      <c r="A799" s="350"/>
      <c r="B799" s="350"/>
      <c r="C799" s="350"/>
      <c r="D799" s="350"/>
      <c r="E799" s="350"/>
      <c r="F799" s="350"/>
      <c r="G799" s="350"/>
    </row>
    <row r="800" spans="1:7">
      <c r="A800" s="46"/>
      <c r="B800" s="45"/>
      <c r="C800" s="29"/>
      <c r="D800" s="29"/>
      <c r="E800" s="29"/>
      <c r="F800" s="72"/>
      <c r="G800" s="72"/>
    </row>
    <row r="801" spans="1:8">
      <c r="A801" s="46"/>
      <c r="B801" s="45"/>
      <c r="C801" s="29"/>
      <c r="D801" s="29"/>
      <c r="E801" s="29"/>
      <c r="F801" s="72"/>
      <c r="G801" s="72"/>
    </row>
    <row r="802" spans="1:8">
      <c r="A802" s="46"/>
      <c r="B802" s="45"/>
      <c r="C802" s="29"/>
      <c r="D802" s="29"/>
      <c r="E802" s="29"/>
      <c r="F802" s="72"/>
      <c r="G802" s="72"/>
    </row>
    <row r="803" spans="1:8">
      <c r="A803" s="46"/>
      <c r="B803" s="45"/>
      <c r="C803" s="29"/>
      <c r="D803" s="29"/>
      <c r="E803" s="29"/>
      <c r="F803" s="72"/>
      <c r="G803" s="72"/>
    </row>
    <row r="810" spans="1:8">
      <c r="A810" s="140"/>
      <c r="B810" s="140"/>
      <c r="C810" s="140"/>
      <c r="D810" s="140"/>
      <c r="E810" s="140"/>
      <c r="F810" s="140"/>
      <c r="G810" s="140"/>
      <c r="H810" s="258"/>
    </row>
    <row r="812" spans="1:8" ht="15">
      <c r="A812" s="25"/>
      <c r="B812" s="23"/>
      <c r="D812" s="24"/>
      <c r="E812" s="19"/>
      <c r="F812" s="23"/>
      <c r="G812" s="22"/>
    </row>
    <row r="813" spans="1:8" ht="15">
      <c r="A813" s="25"/>
      <c r="B813" s="23"/>
      <c r="D813" s="24"/>
      <c r="E813" s="19"/>
      <c r="F813" s="23"/>
      <c r="G813" s="22"/>
    </row>
    <row r="814" spans="1:8" ht="15">
      <c r="A814" s="25"/>
      <c r="B814" s="23"/>
      <c r="D814" s="24"/>
      <c r="E814" s="19"/>
      <c r="F814" s="23"/>
      <c r="G814" s="22"/>
    </row>
    <row r="815" spans="1:8" ht="15">
      <c r="A815" s="25"/>
      <c r="B815" s="23"/>
      <c r="D815" s="24"/>
      <c r="E815" s="19"/>
      <c r="F815" s="23"/>
      <c r="G815" s="22"/>
    </row>
    <row r="816" spans="1:8" ht="18">
      <c r="A816" s="342" t="s">
        <v>2</v>
      </c>
      <c r="B816" s="342"/>
      <c r="C816" s="342"/>
      <c r="D816" s="342"/>
      <c r="E816" s="342"/>
      <c r="F816" s="342"/>
      <c r="G816" s="342"/>
    </row>
    <row r="817" spans="1:7">
      <c r="A817" s="343" t="s">
        <v>3</v>
      </c>
      <c r="B817" s="343"/>
      <c r="C817" s="343"/>
      <c r="D817" s="343"/>
      <c r="E817" s="343"/>
      <c r="F817" s="343"/>
      <c r="G817" s="343"/>
    </row>
    <row r="818" spans="1:7">
      <c r="A818" s="339" t="s">
        <v>4</v>
      </c>
      <c r="B818" s="339"/>
      <c r="C818" s="339"/>
      <c r="D818" s="339"/>
      <c r="E818" s="339"/>
      <c r="F818" s="339"/>
      <c r="G818" s="339"/>
    </row>
    <row r="819" spans="1:7">
      <c r="A819" s="339" t="s">
        <v>5</v>
      </c>
      <c r="B819" s="339"/>
      <c r="C819" s="339"/>
      <c r="D819" s="339"/>
      <c r="E819" s="339"/>
      <c r="F819" s="339"/>
      <c r="G819" s="339"/>
    </row>
    <row r="820" spans="1:7" ht="20.25">
      <c r="A820" s="198" t="s">
        <v>1</v>
      </c>
      <c r="B820" s="198"/>
      <c r="C820" s="199"/>
      <c r="D820" s="200"/>
      <c r="E820" s="198"/>
      <c r="F820" s="3"/>
      <c r="G820" s="68" t="s">
        <v>0</v>
      </c>
    </row>
    <row r="821" spans="1:7" ht="20.25">
      <c r="A821" s="201" t="s">
        <v>6</v>
      </c>
      <c r="B821" s="201"/>
      <c r="C821" s="201"/>
      <c r="D821" s="20"/>
      <c r="E821" s="19"/>
      <c r="F821" s="1"/>
      <c r="G821" s="202">
        <v>44500</v>
      </c>
    </row>
    <row r="822" spans="1:7">
      <c r="A822" s="2"/>
      <c r="B822" s="2"/>
      <c r="C822" s="18"/>
      <c r="D822" s="1"/>
      <c r="E822" s="17"/>
      <c r="F822" s="16"/>
      <c r="G822" s="16"/>
    </row>
    <row r="823" spans="1:7">
      <c r="A823" s="51" t="s">
        <v>122</v>
      </c>
      <c r="B823" s="7"/>
      <c r="C823" s="4"/>
      <c r="D823" s="4"/>
      <c r="E823" s="4"/>
      <c r="F823" s="15">
        <f>+G785</f>
        <v>416831807.32999998</v>
      </c>
      <c r="G823" s="15"/>
    </row>
    <row r="824" spans="1:7">
      <c r="A824" s="51" t="s">
        <v>123</v>
      </c>
      <c r="B824" s="7"/>
      <c r="C824" s="4"/>
      <c r="D824" s="4"/>
      <c r="E824" s="4"/>
      <c r="F824" s="15">
        <v>0</v>
      </c>
      <c r="G824" s="15"/>
    </row>
    <row r="825" spans="1:7">
      <c r="A825" s="4"/>
      <c r="B825" s="7"/>
      <c r="C825" s="4"/>
      <c r="D825" s="8" t="s">
        <v>15</v>
      </c>
      <c r="E825" s="4"/>
      <c r="F825" s="11"/>
      <c r="G825" s="66">
        <f>+F823+F824+F825</f>
        <v>416831807.32999998</v>
      </c>
    </row>
    <row r="826" spans="1:7">
      <c r="A826" s="4"/>
      <c r="B826" s="7"/>
      <c r="C826" s="4"/>
      <c r="D826" s="4"/>
      <c r="E826" s="4"/>
      <c r="F826" s="6"/>
      <c r="G826" s="13"/>
    </row>
    <row r="827" spans="1:7">
      <c r="A827" s="4"/>
      <c r="B827" s="7"/>
      <c r="C827" s="4"/>
      <c r="D827" s="4"/>
      <c r="E827" s="4"/>
      <c r="F827" s="6"/>
      <c r="G827" s="13"/>
    </row>
    <row r="828" spans="1:7">
      <c r="A828" s="4"/>
      <c r="B828" s="7"/>
      <c r="C828" s="4"/>
      <c r="D828" s="4"/>
      <c r="E828" s="4"/>
      <c r="F828" s="6"/>
      <c r="G828" s="13"/>
    </row>
    <row r="829" spans="1:7">
      <c r="A829" s="26" t="s">
        <v>7</v>
      </c>
      <c r="B829" s="7"/>
      <c r="C829" s="4"/>
      <c r="D829" s="4"/>
      <c r="E829" s="4"/>
      <c r="F829" s="6"/>
      <c r="G829" s="6"/>
    </row>
    <row r="830" spans="1:7">
      <c r="A830" s="65" t="s">
        <v>125</v>
      </c>
      <c r="B830" s="29"/>
      <c r="C830" s="29"/>
      <c r="D830" s="4"/>
      <c r="E830" s="4"/>
      <c r="F830" s="6">
        <v>6500</v>
      </c>
      <c r="G830" s="6"/>
    </row>
    <row r="831" spans="1:7">
      <c r="A831" s="65" t="s">
        <v>126</v>
      </c>
      <c r="B831" s="29"/>
      <c r="C831" s="29"/>
      <c r="D831" s="4"/>
      <c r="E831" s="4"/>
      <c r="F831" s="6">
        <v>33000</v>
      </c>
      <c r="G831" s="6"/>
    </row>
    <row r="832" spans="1:7">
      <c r="A832" s="65" t="s">
        <v>126</v>
      </c>
      <c r="B832" s="29"/>
      <c r="C832" s="29"/>
      <c r="D832" s="4"/>
      <c r="E832" s="4"/>
      <c r="F832" s="6">
        <v>31500</v>
      </c>
      <c r="G832" s="6"/>
    </row>
    <row r="833" spans="1:7">
      <c r="A833" s="65" t="s">
        <v>127</v>
      </c>
      <c r="B833" s="29"/>
      <c r="C833" s="29"/>
      <c r="D833" s="4"/>
      <c r="E833" s="4"/>
      <c r="F833" s="6">
        <v>145920</v>
      </c>
      <c r="G833" s="6"/>
    </row>
    <row r="834" spans="1:7">
      <c r="A834" s="65" t="s">
        <v>93</v>
      </c>
      <c r="B834" s="29"/>
      <c r="C834" s="29"/>
      <c r="D834" s="4"/>
      <c r="E834" s="4"/>
      <c r="F834" s="6">
        <v>16900</v>
      </c>
      <c r="G834" s="6"/>
    </row>
    <row r="835" spans="1:7">
      <c r="A835" s="65" t="s">
        <v>53</v>
      </c>
      <c r="B835" s="29"/>
      <c r="C835" s="29"/>
      <c r="D835" s="4"/>
      <c r="E835" s="4"/>
      <c r="F835" s="6">
        <v>60856699.460000001</v>
      </c>
      <c r="G835" s="6"/>
    </row>
    <row r="836" spans="1:7">
      <c r="A836" s="65" t="s">
        <v>127</v>
      </c>
      <c r="B836" s="29"/>
      <c r="C836" s="29"/>
      <c r="D836" s="4"/>
      <c r="E836" s="14"/>
      <c r="F836" s="6">
        <v>145120</v>
      </c>
      <c r="G836" s="6"/>
    </row>
    <row r="837" spans="1:7">
      <c r="A837" s="65" t="s">
        <v>103</v>
      </c>
      <c r="B837" s="29"/>
      <c r="C837" s="29"/>
      <c r="D837" s="4"/>
      <c r="E837" s="4"/>
      <c r="F837" s="6">
        <v>0</v>
      </c>
      <c r="G837" s="6"/>
    </row>
    <row r="838" spans="1:7">
      <c r="A838" s="65" t="s">
        <v>105</v>
      </c>
      <c r="B838" s="29"/>
      <c r="C838" s="29"/>
      <c r="D838" s="4"/>
      <c r="E838" s="4"/>
      <c r="F838" s="6">
        <v>0</v>
      </c>
      <c r="G838" s="6"/>
    </row>
    <row r="839" spans="1:7">
      <c r="A839" s="65" t="s">
        <v>107</v>
      </c>
      <c r="B839" s="29"/>
      <c r="C839" s="29"/>
      <c r="D839" s="4"/>
      <c r="E839" s="4"/>
      <c r="F839" s="6">
        <v>0</v>
      </c>
      <c r="G839" s="6"/>
    </row>
    <row r="840" spans="1:7">
      <c r="B840" s="7"/>
      <c r="C840" s="8"/>
      <c r="D840" s="8" t="s">
        <v>15</v>
      </c>
      <c r="E840" s="14"/>
      <c r="F840" s="6"/>
      <c r="G840" s="66">
        <f>F830+F831+F832+F833+F838+F834+F835+F836+F837+F839</f>
        <v>61235639.460000001</v>
      </c>
    </row>
    <row r="841" spans="1:7">
      <c r="B841" s="7"/>
      <c r="C841" s="8"/>
      <c r="D841" s="8"/>
      <c r="E841" s="14"/>
      <c r="F841" s="6"/>
      <c r="G841" s="120"/>
    </row>
    <row r="842" spans="1:7">
      <c r="A842" s="26"/>
      <c r="B842" s="7"/>
      <c r="C842" s="8"/>
      <c r="D842" s="8"/>
      <c r="E842" s="14"/>
      <c r="F842" s="6"/>
      <c r="G842" s="120"/>
    </row>
    <row r="843" spans="1:7">
      <c r="A843" s="65"/>
      <c r="B843" s="7"/>
      <c r="C843" s="8"/>
      <c r="D843" s="8"/>
      <c r="E843" s="14"/>
      <c r="F843" s="6"/>
      <c r="G843" s="120"/>
    </row>
    <row r="844" spans="1:7">
      <c r="A844" s="8"/>
      <c r="B844" s="7"/>
      <c r="C844" s="4"/>
      <c r="D844" s="4"/>
      <c r="E844" s="14"/>
      <c r="F844" s="6"/>
      <c r="G844" s="13"/>
    </row>
    <row r="845" spans="1:7">
      <c r="A845" s="26" t="s">
        <v>11</v>
      </c>
      <c r="B845" s="29"/>
      <c r="C845" s="29"/>
      <c r="D845" s="4"/>
      <c r="E845" s="14"/>
      <c r="F845" s="6"/>
      <c r="G845" s="13"/>
    </row>
    <row r="846" spans="1:7" hidden="1">
      <c r="A846" s="190" t="s">
        <v>128</v>
      </c>
      <c r="B846" s="134"/>
      <c r="C846" s="134"/>
      <c r="D846" s="61"/>
      <c r="E846" s="135"/>
      <c r="F846" s="6"/>
      <c r="G846" s="13"/>
    </row>
    <row r="847" spans="1:7">
      <c r="A847" s="190"/>
      <c r="B847" s="134"/>
      <c r="C847" s="134"/>
      <c r="D847" s="61"/>
      <c r="E847" s="135"/>
      <c r="F847" s="6"/>
      <c r="G847" s="13"/>
    </row>
    <row r="848" spans="1:7">
      <c r="A848" s="190" t="s">
        <v>128</v>
      </c>
      <c r="B848" s="134"/>
      <c r="C848" s="134"/>
      <c r="D848" s="61"/>
      <c r="E848" s="135"/>
      <c r="F848" s="6">
        <v>1616600</v>
      </c>
      <c r="G848" s="13"/>
    </row>
    <row r="849" spans="1:7">
      <c r="A849" s="190" t="s">
        <v>151</v>
      </c>
      <c r="B849" s="134"/>
      <c r="C849" s="134"/>
      <c r="D849" s="61"/>
      <c r="E849" s="135"/>
      <c r="F849" s="6">
        <v>94400</v>
      </c>
      <c r="G849" s="13"/>
    </row>
    <row r="850" spans="1:7">
      <c r="A850" s="190" t="s">
        <v>152</v>
      </c>
      <c r="B850" s="134"/>
      <c r="C850" s="134"/>
      <c r="D850" s="61"/>
      <c r="E850" s="135"/>
      <c r="F850" s="6">
        <v>2284430</v>
      </c>
      <c r="G850" s="13"/>
    </row>
    <row r="851" spans="1:7">
      <c r="A851" s="190" t="s">
        <v>150</v>
      </c>
      <c r="B851" s="134"/>
      <c r="C851" s="134"/>
      <c r="D851" s="61"/>
      <c r="E851" s="135"/>
      <c r="F851" s="6">
        <v>1628400</v>
      </c>
      <c r="G851" s="13"/>
    </row>
    <row r="852" spans="1:7">
      <c r="A852" s="190" t="s">
        <v>141</v>
      </c>
      <c r="B852" s="134"/>
      <c r="C852" s="134"/>
      <c r="D852" s="61"/>
      <c r="E852" s="135"/>
      <c r="F852" s="6">
        <f>+D935</f>
        <v>623630</v>
      </c>
      <c r="G852" s="13"/>
    </row>
    <row r="853" spans="1:7" ht="18" customHeight="1">
      <c r="A853" s="8"/>
      <c r="B853" s="7"/>
      <c r="C853" s="4"/>
      <c r="D853" s="8" t="s">
        <v>15</v>
      </c>
      <c r="E853" s="14"/>
      <c r="F853" s="6"/>
      <c r="G853" s="66">
        <f>+F847+F848+F849+F850+F851+F852</f>
        <v>6247460</v>
      </c>
    </row>
    <row r="854" spans="1:7">
      <c r="A854" s="8"/>
      <c r="B854" s="7"/>
      <c r="C854" s="4"/>
      <c r="D854" s="4"/>
      <c r="E854" s="14"/>
      <c r="F854" s="6"/>
      <c r="G854" s="13"/>
    </row>
    <row r="855" spans="1:7" ht="18.75" thickBot="1">
      <c r="A855" s="8"/>
      <c r="B855" s="7"/>
      <c r="D855" s="8" t="s">
        <v>16</v>
      </c>
      <c r="E855" s="14"/>
      <c r="F855" s="6"/>
      <c r="G855" s="192">
        <f>+G840+G825-G853</f>
        <v>471819986.78999996</v>
      </c>
    </row>
    <row r="856" spans="1:7" ht="13.5" thickTop="1">
      <c r="A856" s="8"/>
      <c r="B856" s="7"/>
      <c r="C856" s="4"/>
      <c r="D856" s="4"/>
      <c r="E856" s="14"/>
      <c r="F856" s="6"/>
      <c r="G856" s="13"/>
    </row>
    <row r="857" spans="1:7">
      <c r="A857" s="47"/>
      <c r="B857" s="48" t="s">
        <v>17</v>
      </c>
      <c r="C857" s="49"/>
      <c r="D857" s="47"/>
      <c r="E857" s="47"/>
      <c r="F857" s="50"/>
      <c r="G857" s="50"/>
    </row>
    <row r="858" spans="1:7">
      <c r="A858" s="26" t="s">
        <v>18</v>
      </c>
      <c r="B858" s="7"/>
      <c r="C858" s="4"/>
      <c r="D858" s="4"/>
      <c r="E858" s="4"/>
      <c r="F858" s="6"/>
      <c r="G858" s="13"/>
    </row>
    <row r="859" spans="1:7">
      <c r="A859" s="4"/>
      <c r="B859" s="7"/>
      <c r="C859" s="4"/>
      <c r="D859" s="4"/>
      <c r="E859" s="4"/>
      <c r="F859" s="6"/>
    </row>
    <row r="860" spans="1:7">
      <c r="A860" s="28" t="s">
        <v>19</v>
      </c>
      <c r="B860" s="7"/>
      <c r="C860" s="4"/>
      <c r="D860" s="4"/>
      <c r="E860" s="4"/>
      <c r="F860" s="64"/>
      <c r="G860" s="6"/>
    </row>
    <row r="861" spans="1:7" ht="13.5" thickBot="1">
      <c r="A861" s="4"/>
      <c r="B861" s="7"/>
      <c r="C861" s="4"/>
      <c r="D861" s="4"/>
      <c r="E861" s="4"/>
      <c r="F861" s="6"/>
      <c r="G861" s="124">
        <f>G855+F860</f>
        <v>471819986.78999996</v>
      </c>
    </row>
    <row r="862" spans="1:7" ht="13.5" thickTop="1">
      <c r="A862" s="8" t="s">
        <v>11</v>
      </c>
      <c r="B862" s="7"/>
      <c r="C862" s="4"/>
      <c r="D862" s="4"/>
      <c r="E862" s="4"/>
      <c r="F862" s="6"/>
      <c r="G862" s="13"/>
    </row>
    <row r="863" spans="1:7">
      <c r="A863" s="8"/>
      <c r="B863" s="7"/>
      <c r="C863" s="4"/>
      <c r="D863" s="4"/>
      <c r="E863" s="4"/>
      <c r="F863" s="6"/>
      <c r="G863" s="13"/>
    </row>
    <row r="864" spans="1:7">
      <c r="A864" s="29" t="s">
        <v>20</v>
      </c>
      <c r="B864" s="7"/>
      <c r="C864" s="4"/>
      <c r="D864" s="4"/>
      <c r="E864" s="4"/>
      <c r="F864" s="6"/>
      <c r="G864" s="13"/>
    </row>
    <row r="865" spans="1:7">
      <c r="A865" s="4"/>
      <c r="B865" s="7"/>
      <c r="C865" s="4"/>
      <c r="D865" s="4"/>
      <c r="E865" s="4"/>
      <c r="F865" s="12"/>
      <c r="G865" s="11">
        <f>+F864+F865</f>
        <v>0</v>
      </c>
    </row>
    <row r="866" spans="1:7" ht="18.75" thickBot="1">
      <c r="A866" s="8" t="s">
        <v>21</v>
      </c>
      <c r="B866" s="7"/>
      <c r="C866" s="4"/>
      <c r="D866" s="4"/>
      <c r="E866" s="4"/>
      <c r="F866" s="10"/>
      <c r="G866" s="193">
        <f>+G861-G865</f>
        <v>471819986.78999996</v>
      </c>
    </row>
    <row r="867" spans="1:7" ht="13.5" thickTop="1">
      <c r="A867" s="8"/>
      <c r="B867" s="7"/>
      <c r="C867" s="4"/>
      <c r="D867" s="4"/>
      <c r="E867" s="4"/>
      <c r="F867" s="6"/>
      <c r="G867" s="5"/>
    </row>
    <row r="868" spans="1:7">
      <c r="A868" s="8"/>
      <c r="B868" s="7"/>
      <c r="C868" s="4"/>
      <c r="D868" s="4"/>
      <c r="E868" s="4"/>
      <c r="F868" s="6"/>
      <c r="G868" s="5"/>
    </row>
    <row r="869" spans="1:7">
      <c r="A869" s="26" t="s">
        <v>22</v>
      </c>
      <c r="B869" s="26"/>
      <c r="C869" s="26"/>
      <c r="D869" s="26"/>
      <c r="E869" s="340"/>
      <c r="F869" s="340"/>
      <c r="G869" s="29"/>
    </row>
    <row r="870" spans="1:7">
      <c r="A870" s="29"/>
      <c r="B870" s="29"/>
      <c r="C870" s="29"/>
      <c r="D870" s="29"/>
      <c r="E870" s="32"/>
      <c r="F870" s="33"/>
      <c r="G870" s="29"/>
    </row>
    <row r="871" spans="1:7">
      <c r="A871" s="51" t="s">
        <v>124</v>
      </c>
      <c r="B871" s="29"/>
      <c r="C871" s="29"/>
      <c r="D871" s="29"/>
      <c r="E871" s="34"/>
      <c r="F871" s="35">
        <f>+F823</f>
        <v>416831807.32999998</v>
      </c>
      <c r="G871" s="43"/>
    </row>
    <row r="872" spans="1:7">
      <c r="A872" s="51" t="s">
        <v>123</v>
      </c>
      <c r="B872" s="29"/>
      <c r="C872" s="29"/>
      <c r="D872" s="29"/>
      <c r="E872" s="352">
        <f>+G840</f>
        <v>61235639.460000001</v>
      </c>
      <c r="F872" s="352"/>
      <c r="G872" s="29"/>
    </row>
    <row r="873" spans="1:7" ht="13.5" thickBot="1">
      <c r="A873" s="29"/>
      <c r="B873" s="29"/>
      <c r="C873" s="29" t="s">
        <v>23</v>
      </c>
      <c r="D873" s="29"/>
      <c r="E873" s="33"/>
      <c r="F873" s="33"/>
      <c r="G873" s="9">
        <f>F871+E872</f>
        <v>478067446.78999996</v>
      </c>
    </row>
    <row r="874" spans="1:7" ht="13.5" thickTop="1">
      <c r="A874" s="29"/>
      <c r="B874" s="29"/>
      <c r="C874" s="29"/>
      <c r="D874" s="29"/>
      <c r="E874" s="33"/>
      <c r="F874" s="33"/>
      <c r="G874" s="29"/>
    </row>
    <row r="875" spans="1:7">
      <c r="A875" s="29" t="s">
        <v>18</v>
      </c>
      <c r="B875" s="29"/>
      <c r="C875" s="29"/>
      <c r="D875" s="29"/>
      <c r="E875" s="33"/>
      <c r="F875" s="33"/>
      <c r="G875" s="29"/>
    </row>
    <row r="876" spans="1:7">
      <c r="A876" s="29"/>
      <c r="B876" s="29"/>
      <c r="C876" s="29"/>
      <c r="D876" s="29"/>
      <c r="E876" s="33"/>
      <c r="F876" s="33"/>
      <c r="G876" s="43"/>
    </row>
    <row r="877" spans="1:7">
      <c r="A877" s="65" t="s">
        <v>97</v>
      </c>
      <c r="B877" s="7"/>
      <c r="C877" s="8"/>
      <c r="D877" s="8"/>
      <c r="E877" s="33"/>
      <c r="F877" s="33"/>
      <c r="G877" s="40"/>
    </row>
    <row r="878" spans="1:7" ht="13.5" thickBot="1">
      <c r="A878" s="29"/>
      <c r="B878" s="29"/>
      <c r="C878" s="29" t="s">
        <v>23</v>
      </c>
      <c r="D878" s="29"/>
      <c r="E878" s="33"/>
      <c r="F878" s="33"/>
      <c r="G878" s="9">
        <f>G873+F877</f>
        <v>478067446.78999996</v>
      </c>
    </row>
    <row r="879" spans="1:7" ht="13.5" thickTop="1">
      <c r="A879" s="29"/>
      <c r="B879" s="29"/>
      <c r="C879" s="29"/>
      <c r="D879" s="29"/>
      <c r="E879" s="33"/>
      <c r="F879" s="33"/>
      <c r="G879" s="38"/>
    </row>
    <row r="880" spans="1:7">
      <c r="A880" s="28" t="s">
        <v>11</v>
      </c>
      <c r="B880" s="29"/>
      <c r="C880" s="29"/>
      <c r="D880" s="29"/>
      <c r="E880" s="33"/>
      <c r="F880" s="33"/>
      <c r="G880" s="38"/>
    </row>
    <row r="881" spans="1:7">
      <c r="A881" s="29"/>
      <c r="B881" s="29"/>
      <c r="C881" s="29"/>
      <c r="D881" s="29"/>
      <c r="E881" s="33"/>
      <c r="F881" s="33"/>
      <c r="G881" s="38"/>
    </row>
    <row r="882" spans="1:7">
      <c r="A882" s="190" t="s">
        <v>128</v>
      </c>
      <c r="B882" s="134"/>
      <c r="C882" s="134"/>
      <c r="D882" s="61"/>
      <c r="E882" s="33"/>
      <c r="F882" s="6">
        <v>1616600</v>
      </c>
      <c r="G882" s="43"/>
    </row>
    <row r="883" spans="1:7">
      <c r="A883" s="190" t="s">
        <v>151</v>
      </c>
      <c r="B883" s="134"/>
      <c r="C883" s="134"/>
      <c r="D883" s="61"/>
      <c r="E883" s="33"/>
      <c r="F883" s="6">
        <v>94400</v>
      </c>
      <c r="G883" s="43"/>
    </row>
    <row r="884" spans="1:7">
      <c r="A884" s="190" t="s">
        <v>152</v>
      </c>
      <c r="B884" s="134"/>
      <c r="C884" s="134"/>
      <c r="D884" s="61"/>
      <c r="E884" s="33"/>
      <c r="F884" s="6">
        <v>2284430</v>
      </c>
      <c r="G884" s="43"/>
    </row>
    <row r="885" spans="1:7">
      <c r="A885" s="190" t="s">
        <v>150</v>
      </c>
      <c r="B885" s="134"/>
      <c r="C885" s="134"/>
      <c r="D885" s="61"/>
      <c r="E885" s="33"/>
      <c r="F885" s="6">
        <v>1628400</v>
      </c>
      <c r="G885" s="29"/>
    </row>
    <row r="886" spans="1:7">
      <c r="A886" s="190" t="s">
        <v>141</v>
      </c>
      <c r="B886" s="134"/>
      <c r="C886" s="134"/>
      <c r="D886" s="61"/>
      <c r="E886" s="33"/>
      <c r="F886" s="6">
        <f>+D935</f>
        <v>623630</v>
      </c>
      <c r="G886" s="29"/>
    </row>
    <row r="887" spans="1:7" ht="18.75" thickBot="1">
      <c r="A887" s="29"/>
      <c r="B887" s="29"/>
      <c r="D887" s="8" t="s">
        <v>26</v>
      </c>
      <c r="E887" s="29"/>
      <c r="F887" s="29"/>
      <c r="G887" s="192">
        <f>G878-F882-F885-F883-F884-F886</f>
        <v>471819986.78999996</v>
      </c>
    </row>
    <row r="888" spans="1:7" ht="13.5" thickTop="1">
      <c r="A888" s="8"/>
      <c r="B888" s="7"/>
      <c r="C888" s="4"/>
      <c r="D888" s="4"/>
      <c r="E888" s="4"/>
      <c r="F888" s="6"/>
      <c r="G888" s="5"/>
    </row>
    <row r="889" spans="1:7">
      <c r="A889" s="8"/>
      <c r="B889" s="7"/>
      <c r="C889" s="4"/>
      <c r="D889" s="4"/>
      <c r="E889" s="4"/>
      <c r="F889" s="6"/>
      <c r="G889" s="5"/>
    </row>
    <row r="890" spans="1:7">
      <c r="A890" s="8"/>
      <c r="B890" s="7"/>
      <c r="C890" s="4"/>
      <c r="D890" s="4"/>
      <c r="E890" s="4"/>
      <c r="F890" s="6"/>
      <c r="G890" s="5"/>
    </row>
    <row r="891" spans="1:7">
      <c r="A891" s="8"/>
      <c r="B891" s="7"/>
      <c r="C891" s="4"/>
      <c r="D891" s="4"/>
      <c r="E891" s="4"/>
      <c r="F891" s="6"/>
      <c r="G891" s="5"/>
    </row>
    <row r="892" spans="1:7">
      <c r="A892" s="8"/>
      <c r="B892" s="7"/>
      <c r="C892" s="4"/>
      <c r="D892" s="4"/>
      <c r="E892" s="4"/>
      <c r="F892" s="6"/>
      <c r="G892" s="5"/>
    </row>
    <row r="893" spans="1:7">
      <c r="A893" s="8"/>
      <c r="B893" s="7"/>
      <c r="C893" s="4"/>
      <c r="D893" s="4"/>
      <c r="E893" s="4"/>
      <c r="F893" s="6"/>
      <c r="G893" s="5"/>
    </row>
    <row r="894" spans="1:7">
      <c r="A894" s="8"/>
      <c r="B894" s="7"/>
      <c r="C894" s="4"/>
      <c r="D894" s="4"/>
      <c r="E894" s="4"/>
      <c r="F894" s="6"/>
      <c r="G894" s="5"/>
    </row>
    <row r="895" spans="1:7">
      <c r="A895" s="36" t="s">
        <v>28</v>
      </c>
      <c r="B895" s="36"/>
      <c r="C895" s="36"/>
      <c r="D895" s="29"/>
      <c r="E895" s="29"/>
      <c r="F895" s="34"/>
      <c r="G895" s="34"/>
    </row>
    <row r="896" spans="1:7">
      <c r="A896" s="46" t="s">
        <v>29</v>
      </c>
      <c r="B896" s="45"/>
      <c r="C896" s="29"/>
      <c r="D896" s="29"/>
      <c r="E896" s="29"/>
      <c r="F896" s="341" t="s">
        <v>27</v>
      </c>
      <c r="G896" s="341"/>
    </row>
    <row r="897" spans="1:7">
      <c r="A897" s="46"/>
      <c r="B897" s="45"/>
      <c r="C897" s="29"/>
      <c r="D897" s="29"/>
      <c r="E897" s="29"/>
      <c r="F897" s="72"/>
      <c r="G897" s="72"/>
    </row>
    <row r="898" spans="1:7">
      <c r="E898" s="130"/>
    </row>
    <row r="899" spans="1:7">
      <c r="E899" s="131"/>
      <c r="F899" s="36"/>
    </row>
    <row r="900" spans="1:7">
      <c r="E900" s="72" t="s">
        <v>112</v>
      </c>
    </row>
    <row r="901" spans="1:7">
      <c r="A901" s="350"/>
      <c r="B901" s="350"/>
      <c r="C901" s="350"/>
      <c r="D901" s="350"/>
      <c r="E901" s="350"/>
      <c r="F901" s="350"/>
      <c r="G901" s="350"/>
    </row>
    <row r="902" spans="1:7">
      <c r="A902" s="46"/>
      <c r="B902" s="45"/>
      <c r="C902" s="29"/>
      <c r="D902" s="29"/>
      <c r="E902" s="29"/>
      <c r="F902" s="72"/>
      <c r="G902" s="72"/>
    </row>
    <row r="903" spans="1:7">
      <c r="A903" s="46"/>
      <c r="B903" s="45"/>
      <c r="C903" s="29"/>
      <c r="D903" s="29"/>
      <c r="E903" s="29"/>
      <c r="F903" s="72"/>
      <c r="G903" s="72"/>
    </row>
    <row r="904" spans="1:7">
      <c r="A904" s="46"/>
      <c r="B904" s="45"/>
      <c r="C904" s="29"/>
      <c r="D904" s="29"/>
      <c r="E904" s="29"/>
      <c r="F904" s="72"/>
      <c r="G904" s="72"/>
    </row>
    <row r="905" spans="1:7">
      <c r="A905" s="46"/>
      <c r="B905" s="45"/>
      <c r="C905" s="29"/>
      <c r="D905" s="29"/>
      <c r="E905" s="29"/>
      <c r="F905" s="72"/>
      <c r="G905" s="72"/>
    </row>
    <row r="911" spans="1:7">
      <c r="A911" s="8"/>
      <c r="B911" s="7"/>
      <c r="C911" s="4"/>
      <c r="D911" s="4"/>
      <c r="E911" s="4"/>
      <c r="F911" s="6"/>
      <c r="G911" s="5"/>
    </row>
    <row r="912" spans="1:7">
      <c r="A912" s="8"/>
      <c r="B912" s="7"/>
      <c r="C912" s="4"/>
      <c r="D912" s="4"/>
      <c r="E912" s="4"/>
      <c r="F912" s="6"/>
      <c r="G912" s="5"/>
    </row>
    <row r="913" spans="1:7">
      <c r="A913" s="8"/>
      <c r="B913" s="7"/>
      <c r="C913" s="4"/>
      <c r="D913" s="4"/>
      <c r="E913" s="4"/>
      <c r="F913" s="6"/>
      <c r="G913" s="5"/>
    </row>
    <row r="914" spans="1:7">
      <c r="A914" s="8"/>
      <c r="B914" s="7"/>
      <c r="C914" s="4"/>
      <c r="D914" s="4"/>
      <c r="E914" s="4"/>
      <c r="F914" s="6"/>
      <c r="G914" s="5"/>
    </row>
    <row r="915" spans="1:7">
      <c r="A915" s="8"/>
      <c r="B915" s="7"/>
      <c r="C915" s="4"/>
      <c r="D915" s="4"/>
      <c r="E915" s="4"/>
      <c r="F915" s="6"/>
      <c r="G915" s="5"/>
    </row>
    <row r="916" spans="1:7">
      <c r="A916" s="8"/>
      <c r="B916" s="7"/>
      <c r="C916" s="4"/>
      <c r="D916" s="4"/>
      <c r="E916" s="4"/>
      <c r="F916" s="6"/>
      <c r="G916" s="5"/>
    </row>
    <row r="917" spans="1:7">
      <c r="A917" s="8"/>
      <c r="B917" s="7"/>
      <c r="C917" s="4"/>
      <c r="D917" s="4"/>
      <c r="E917" s="4"/>
      <c r="F917" s="6"/>
      <c r="G917" s="5"/>
    </row>
    <row r="918" spans="1:7" ht="18">
      <c r="A918" s="342" t="s">
        <v>2</v>
      </c>
      <c r="B918" s="342"/>
      <c r="C918" s="342"/>
      <c r="D918" s="342"/>
      <c r="E918" s="342"/>
      <c r="F918" s="342"/>
      <c r="G918" s="342"/>
    </row>
    <row r="919" spans="1:7">
      <c r="A919" s="343" t="s">
        <v>3</v>
      </c>
      <c r="B919" s="343"/>
      <c r="C919" s="343"/>
      <c r="D919" s="343"/>
      <c r="E919" s="343"/>
      <c r="F919" s="343"/>
      <c r="G919" s="343"/>
    </row>
    <row r="920" spans="1:7">
      <c r="A920" s="339" t="s">
        <v>4</v>
      </c>
      <c r="B920" s="339"/>
      <c r="C920" s="339"/>
      <c r="D920" s="339"/>
      <c r="E920" s="339"/>
      <c r="F920" s="339"/>
      <c r="G920" s="339"/>
    </row>
    <row r="921" spans="1:7">
      <c r="A921" s="339" t="s">
        <v>5</v>
      </c>
      <c r="B921" s="339"/>
      <c r="C921" s="339"/>
      <c r="D921" s="339"/>
      <c r="E921" s="339"/>
      <c r="F921" s="339"/>
      <c r="G921" s="339"/>
    </row>
    <row r="922" spans="1:7">
      <c r="A922" s="143"/>
      <c r="B922" s="143"/>
      <c r="C922" s="143"/>
      <c r="D922" s="143"/>
      <c r="E922" s="143"/>
      <c r="F922" s="143"/>
      <c r="G922" s="143"/>
    </row>
    <row r="923" spans="1:7">
      <c r="A923" s="344" t="s">
        <v>129</v>
      </c>
      <c r="B923" s="344"/>
      <c r="C923" s="345"/>
      <c r="D923" s="75"/>
      <c r="E923" s="73"/>
      <c r="F923" s="194"/>
      <c r="G923" s="76"/>
    </row>
    <row r="924" spans="1:7">
      <c r="A924" s="77" t="s">
        <v>0</v>
      </c>
      <c r="B924" s="78" t="s">
        <v>58</v>
      </c>
      <c r="C924" s="79"/>
      <c r="D924" s="80" t="s">
        <v>133</v>
      </c>
      <c r="E924" s="80" t="s">
        <v>59</v>
      </c>
      <c r="F924" s="80" t="s">
        <v>60</v>
      </c>
      <c r="G924" s="81" t="s">
        <v>61</v>
      </c>
    </row>
    <row r="925" spans="1:7">
      <c r="A925" s="74" t="s">
        <v>62</v>
      </c>
      <c r="B925" s="82" t="s">
        <v>63</v>
      </c>
      <c r="C925" s="83" t="s">
        <v>64</v>
      </c>
      <c r="D925" s="80" t="s">
        <v>65</v>
      </c>
      <c r="E925" s="84" t="s">
        <v>65</v>
      </c>
      <c r="F925" s="84" t="s">
        <v>65</v>
      </c>
      <c r="G925" s="82" t="s">
        <v>65</v>
      </c>
    </row>
    <row r="926" spans="1:7" ht="15.75">
      <c r="A926" s="85">
        <v>44491</v>
      </c>
      <c r="B926" s="86" t="s">
        <v>132</v>
      </c>
      <c r="C926" s="197" t="s">
        <v>142</v>
      </c>
      <c r="D926" s="203">
        <v>38350</v>
      </c>
      <c r="E926" s="89"/>
      <c r="F926" s="89"/>
      <c r="G926" s="89"/>
    </row>
    <row r="927" spans="1:7" ht="15.75">
      <c r="A927" s="85">
        <v>44491</v>
      </c>
      <c r="B927" s="86" t="s">
        <v>134</v>
      </c>
      <c r="C927" s="197" t="s">
        <v>143</v>
      </c>
      <c r="D927" s="203">
        <v>248980</v>
      </c>
      <c r="E927" s="89"/>
      <c r="F927" s="89"/>
      <c r="G927" s="89"/>
    </row>
    <row r="928" spans="1:7" ht="15.75">
      <c r="A928" s="85">
        <v>44494</v>
      </c>
      <c r="B928" s="86" t="s">
        <v>135</v>
      </c>
      <c r="C928" s="197" t="s">
        <v>144</v>
      </c>
      <c r="D928" s="203">
        <v>47200</v>
      </c>
      <c r="E928" s="89"/>
      <c r="F928" s="89"/>
      <c r="G928" s="89"/>
    </row>
    <row r="929" spans="1:7" ht="15.75">
      <c r="A929" s="85">
        <v>44494</v>
      </c>
      <c r="B929" s="86" t="s">
        <v>136</v>
      </c>
      <c r="C929" s="197" t="s">
        <v>145</v>
      </c>
      <c r="D929" s="203">
        <v>29500</v>
      </c>
      <c r="E929" s="89"/>
      <c r="F929" s="89"/>
      <c r="G929" s="89"/>
    </row>
    <row r="930" spans="1:7" ht="15.75">
      <c r="A930" s="85">
        <v>44497</v>
      </c>
      <c r="B930" s="86" t="s">
        <v>137</v>
      </c>
      <c r="C930" s="197" t="s">
        <v>146</v>
      </c>
      <c r="D930" s="195">
        <v>47200</v>
      </c>
      <c r="E930" s="89"/>
      <c r="F930" s="89"/>
      <c r="G930" s="89"/>
    </row>
    <row r="931" spans="1:7" ht="15.75">
      <c r="A931" s="85">
        <v>44497</v>
      </c>
      <c r="B931" s="86" t="s">
        <v>138</v>
      </c>
      <c r="C931" s="197" t="s">
        <v>147</v>
      </c>
      <c r="D931" s="203">
        <v>47200</v>
      </c>
      <c r="E931" s="89"/>
      <c r="F931" s="89"/>
      <c r="G931" s="89"/>
    </row>
    <row r="932" spans="1:7" ht="15.75">
      <c r="A932" s="85">
        <v>44497</v>
      </c>
      <c r="B932" s="86" t="s">
        <v>139</v>
      </c>
      <c r="C932" s="197" t="s">
        <v>148</v>
      </c>
      <c r="D932" s="203">
        <v>67850</v>
      </c>
      <c r="E932" s="89"/>
      <c r="F932" s="89"/>
      <c r="G932" s="89"/>
    </row>
    <row r="933" spans="1:7" ht="15.75">
      <c r="A933" s="85">
        <v>44497</v>
      </c>
      <c r="B933" s="86" t="s">
        <v>140</v>
      </c>
      <c r="C933" s="197" t="s">
        <v>149</v>
      </c>
      <c r="D933" s="195">
        <v>97350</v>
      </c>
      <c r="E933" s="89"/>
      <c r="F933" s="89"/>
      <c r="G933" s="89"/>
    </row>
    <row r="934" spans="1:7" ht="15.75">
      <c r="A934" s="85"/>
      <c r="B934" s="86"/>
      <c r="C934" s="87"/>
      <c r="D934" s="195"/>
      <c r="E934" s="89"/>
      <c r="F934" s="89"/>
      <c r="G934" s="89"/>
    </row>
    <row r="935" spans="1:7" ht="13.5" thickBot="1">
      <c r="A935" s="90"/>
      <c r="B935" s="91"/>
      <c r="C935" s="90"/>
      <c r="D935" s="92">
        <f>SUM(D926:D934)</f>
        <v>623630</v>
      </c>
      <c r="E935" s="93">
        <f>SUM(E926:E927)</f>
        <v>0</v>
      </c>
      <c r="F935" s="93">
        <f>SUM(F926:F927)</f>
        <v>0</v>
      </c>
      <c r="G935" s="93">
        <f>SUM(G926:G927)</f>
        <v>0</v>
      </c>
    </row>
    <row r="936" spans="1:7" ht="13.5" thickTop="1">
      <c r="A936" s="2"/>
      <c r="B936" s="2"/>
      <c r="C936" s="2"/>
      <c r="D936" s="2"/>
      <c r="E936" s="2"/>
      <c r="F936" s="2"/>
      <c r="G936" s="2"/>
    </row>
    <row r="937" spans="1:7">
      <c r="A937" s="90" t="s">
        <v>66</v>
      </c>
      <c r="B937" s="2"/>
      <c r="C937" s="90"/>
      <c r="D937" s="2"/>
      <c r="E937" s="2"/>
      <c r="F937" s="2"/>
      <c r="G937" s="2"/>
    </row>
    <row r="938" spans="1:7">
      <c r="A938" s="2"/>
      <c r="B938" s="2"/>
      <c r="C938" s="2"/>
      <c r="D938" s="3" t="s">
        <v>67</v>
      </c>
      <c r="E938" s="3"/>
      <c r="F938" s="2"/>
      <c r="G938" s="2"/>
    </row>
    <row r="939" spans="1:7">
      <c r="A939" s="94"/>
      <c r="B939" s="95" t="s">
        <v>0</v>
      </c>
      <c r="C939" s="95" t="s">
        <v>68</v>
      </c>
      <c r="D939" s="95" t="s">
        <v>69</v>
      </c>
      <c r="E939" s="95" t="s">
        <v>70</v>
      </c>
      <c r="F939" s="95" t="s">
        <v>71</v>
      </c>
      <c r="G939" s="95" t="s">
        <v>72</v>
      </c>
    </row>
    <row r="941" spans="1:7">
      <c r="A941" s="96" t="s">
        <v>73</v>
      </c>
      <c r="B941" s="3" t="s">
        <v>74</v>
      </c>
      <c r="C941" s="97" t="s">
        <v>75</v>
      </c>
      <c r="D941" s="98"/>
      <c r="E941" s="71"/>
      <c r="F941" s="98"/>
      <c r="G941" s="99"/>
    </row>
    <row r="942" spans="1:7">
      <c r="A942" s="96" t="s">
        <v>76</v>
      </c>
      <c r="B942" s="3" t="s">
        <v>74</v>
      </c>
      <c r="C942" s="97" t="s">
        <v>77</v>
      </c>
      <c r="D942" s="98"/>
      <c r="E942" s="71"/>
      <c r="F942" s="98"/>
      <c r="G942" s="99"/>
    </row>
    <row r="943" spans="1:7">
      <c r="A943" s="96" t="s">
        <v>130</v>
      </c>
      <c r="B943" s="3" t="s">
        <v>74</v>
      </c>
      <c r="C943" s="97" t="s">
        <v>131</v>
      </c>
      <c r="D943" s="98"/>
      <c r="E943" s="71"/>
      <c r="F943" s="98"/>
      <c r="G943" s="99"/>
    </row>
    <row r="944" spans="1:7">
      <c r="A944" s="96" t="s">
        <v>78</v>
      </c>
      <c r="B944" s="3" t="s">
        <v>74</v>
      </c>
      <c r="C944" s="97" t="s">
        <v>79</v>
      </c>
      <c r="D944" s="98"/>
      <c r="E944" s="71"/>
      <c r="F944" s="98"/>
      <c r="G944" s="99"/>
    </row>
    <row r="945" spans="1:7">
      <c r="A945" s="96" t="s">
        <v>80</v>
      </c>
      <c r="B945" s="3" t="s">
        <v>74</v>
      </c>
      <c r="C945" s="97" t="s">
        <v>81</v>
      </c>
      <c r="D945" s="98"/>
      <c r="E945" s="71"/>
      <c r="F945" s="98"/>
      <c r="G945" s="99"/>
    </row>
    <row r="946" spans="1:7">
      <c r="A946" s="96" t="s">
        <v>82</v>
      </c>
      <c r="B946" s="3" t="s">
        <v>74</v>
      </c>
      <c r="C946" s="97" t="s">
        <v>83</v>
      </c>
      <c r="D946" s="98"/>
      <c r="E946" s="71"/>
      <c r="F946" s="98"/>
      <c r="G946" s="99"/>
    </row>
    <row r="947" spans="1:7">
      <c r="A947" s="96"/>
      <c r="B947" s="100"/>
      <c r="C947" s="97"/>
      <c r="D947" s="101"/>
      <c r="E947" s="102"/>
      <c r="F947" s="196"/>
      <c r="G947" s="99"/>
    </row>
    <row r="948" spans="1:7" ht="13.5" thickBot="1">
      <c r="A948" s="103"/>
      <c r="B948" s="90"/>
      <c r="C948" s="97"/>
      <c r="D948" s="104">
        <f>SUM(D941:D947)</f>
        <v>0</v>
      </c>
      <c r="E948" s="104">
        <f>SUM(E941:E947)</f>
        <v>0</v>
      </c>
      <c r="F948" s="105"/>
      <c r="G948" s="106"/>
    </row>
    <row r="949" spans="1:7" ht="13.5" thickTop="1">
      <c r="A949" s="69"/>
      <c r="B949" s="69"/>
      <c r="C949" s="69"/>
      <c r="D949" s="69"/>
      <c r="E949" s="69"/>
      <c r="F949" s="69"/>
      <c r="G949" s="69"/>
    </row>
    <row r="950" spans="1:7">
      <c r="A950" s="69"/>
      <c r="B950" s="69"/>
      <c r="C950" s="69"/>
      <c r="D950" s="69"/>
      <c r="E950" s="69"/>
      <c r="F950" s="69"/>
      <c r="G950" s="69"/>
    </row>
    <row r="952" spans="1:7" ht="15">
      <c r="A952" s="25"/>
      <c r="B952" s="23"/>
      <c r="D952" s="24"/>
      <c r="E952" s="19"/>
      <c r="F952" s="23"/>
      <c r="G952" s="22"/>
    </row>
    <row r="953" spans="1:7" ht="15">
      <c r="A953" s="25"/>
      <c r="B953" s="23"/>
      <c r="D953" s="24"/>
      <c r="E953" s="19"/>
      <c r="F953" s="23"/>
      <c r="G953" s="22"/>
    </row>
    <row r="954" spans="1:7" ht="15">
      <c r="A954" s="25"/>
      <c r="B954" s="23"/>
      <c r="D954" s="24"/>
      <c r="E954" s="19"/>
      <c r="F954" s="23"/>
      <c r="G954" s="22"/>
    </row>
    <row r="955" spans="1:7" ht="15">
      <c r="A955" s="25"/>
      <c r="B955" s="23"/>
      <c r="D955" s="24"/>
      <c r="E955" s="19"/>
      <c r="F955" s="23"/>
      <c r="G955" s="22"/>
    </row>
    <row r="956" spans="1:7" ht="18">
      <c r="A956" s="342" t="s">
        <v>2</v>
      </c>
      <c r="B956" s="342"/>
      <c r="C956" s="342"/>
      <c r="D956" s="342"/>
      <c r="E956" s="342"/>
      <c r="F956" s="342"/>
      <c r="G956" s="342"/>
    </row>
    <row r="957" spans="1:7">
      <c r="A957" s="343" t="s">
        <v>3</v>
      </c>
      <c r="B957" s="343"/>
      <c r="C957" s="343"/>
      <c r="D957" s="343"/>
      <c r="E957" s="343"/>
      <c r="F957" s="343"/>
      <c r="G957" s="343"/>
    </row>
    <row r="958" spans="1:7">
      <c r="A958" s="339" t="s">
        <v>4</v>
      </c>
      <c r="B958" s="339"/>
      <c r="C958" s="339"/>
      <c r="D958" s="339"/>
      <c r="E958" s="339"/>
      <c r="F958" s="339"/>
      <c r="G958" s="339"/>
    </row>
    <row r="959" spans="1:7">
      <c r="A959" s="339" t="s">
        <v>5</v>
      </c>
      <c r="B959" s="339"/>
      <c r="C959" s="339"/>
      <c r="D959" s="339"/>
      <c r="E959" s="339"/>
      <c r="F959" s="339"/>
      <c r="G959" s="339"/>
    </row>
    <row r="960" spans="1:7" ht="20.25">
      <c r="A960" s="204" t="s">
        <v>1</v>
      </c>
      <c r="B960" s="204"/>
      <c r="C960" s="205"/>
      <c r="D960" s="206"/>
      <c r="E960" s="204"/>
      <c r="F960" s="3"/>
      <c r="G960" s="211" t="s">
        <v>0</v>
      </c>
    </row>
    <row r="961" spans="1:7" ht="26.25">
      <c r="A961" s="207" t="s">
        <v>6</v>
      </c>
      <c r="B961" s="207"/>
      <c r="C961" s="207"/>
      <c r="D961" s="20"/>
      <c r="E961" s="19"/>
      <c r="F961" s="1"/>
      <c r="G961" s="245">
        <v>44530</v>
      </c>
    </row>
    <row r="962" spans="1:7">
      <c r="A962" s="2"/>
      <c r="B962" s="2"/>
      <c r="C962" s="18"/>
      <c r="D962" s="1"/>
      <c r="E962" s="17"/>
      <c r="F962" s="16"/>
      <c r="G962" s="16"/>
    </row>
    <row r="963" spans="1:7" ht="15.75">
      <c r="A963" s="213" t="s">
        <v>154</v>
      </c>
      <c r="B963" s="214"/>
      <c r="C963" s="215"/>
      <c r="D963" s="4"/>
      <c r="E963" s="216"/>
      <c r="F963" s="222">
        <f>+G887</f>
        <v>471819986.78999996</v>
      </c>
      <c r="G963" s="222"/>
    </row>
    <row r="964" spans="1:7" ht="15.75">
      <c r="A964" s="213" t="s">
        <v>155</v>
      </c>
      <c r="B964" s="214"/>
      <c r="C964" s="215"/>
      <c r="D964" s="4"/>
      <c r="E964" s="216"/>
      <c r="F964" s="222">
        <v>0</v>
      </c>
      <c r="G964" s="222"/>
    </row>
    <row r="965" spans="1:7" ht="15.75">
      <c r="A965" s="4"/>
      <c r="B965" s="7"/>
      <c r="C965" s="4"/>
      <c r="D965" s="8" t="s">
        <v>15</v>
      </c>
      <c r="E965" s="216"/>
      <c r="F965" s="223"/>
      <c r="G965" s="224">
        <f>+F963+F964+F965</f>
        <v>471819986.78999996</v>
      </c>
    </row>
    <row r="966" spans="1:7" ht="15">
      <c r="A966" s="4"/>
      <c r="B966" s="7"/>
      <c r="C966" s="4"/>
      <c r="D966" s="4"/>
      <c r="E966" s="216"/>
      <c r="F966" s="225"/>
      <c r="G966" s="226"/>
    </row>
    <row r="967" spans="1:7" ht="15">
      <c r="A967" s="4"/>
      <c r="B967" s="7"/>
      <c r="C967" s="4"/>
      <c r="D967" s="4"/>
      <c r="E967" s="216"/>
      <c r="F967" s="225"/>
      <c r="G967" s="226"/>
    </row>
    <row r="968" spans="1:7" ht="15">
      <c r="A968" s="4"/>
      <c r="B968" s="7"/>
      <c r="C968" s="4"/>
      <c r="D968" s="4"/>
      <c r="E968" s="216"/>
      <c r="F968" s="225"/>
      <c r="G968" s="226"/>
    </row>
    <row r="969" spans="1:7" ht="15">
      <c r="A969" s="26" t="s">
        <v>7</v>
      </c>
      <c r="B969" s="7"/>
      <c r="C969" s="4"/>
      <c r="D969" s="4"/>
      <c r="E969" s="216"/>
      <c r="F969" s="225"/>
      <c r="G969" s="225"/>
    </row>
    <row r="970" spans="1:7" ht="15.75">
      <c r="A970" s="217" t="s">
        <v>157</v>
      </c>
      <c r="B970" s="26"/>
      <c r="C970" s="26"/>
      <c r="D970" s="8"/>
      <c r="E970" s="216"/>
      <c r="F970" s="225">
        <v>25200</v>
      </c>
      <c r="G970" s="225"/>
    </row>
    <row r="971" spans="1:7" ht="15" hidden="1">
      <c r="A971" s="65" t="s">
        <v>126</v>
      </c>
      <c r="B971" s="29"/>
      <c r="C971" s="29"/>
      <c r="D971" s="4"/>
      <c r="E971" s="216"/>
      <c r="F971" s="225">
        <v>0</v>
      </c>
      <c r="G971" s="225"/>
    </row>
    <row r="972" spans="1:7" ht="15" hidden="1">
      <c r="A972" s="65" t="s">
        <v>126</v>
      </c>
      <c r="B972" s="29"/>
      <c r="C972" s="29"/>
      <c r="D972" s="4"/>
      <c r="E972" s="216"/>
      <c r="F972" s="225">
        <v>0</v>
      </c>
      <c r="G972" s="225"/>
    </row>
    <row r="973" spans="1:7" ht="15" hidden="1">
      <c r="A973" s="65" t="s">
        <v>127</v>
      </c>
      <c r="B973" s="29"/>
      <c r="C973" s="29"/>
      <c r="D973" s="4"/>
      <c r="E973" s="216"/>
      <c r="F973" s="225">
        <v>0</v>
      </c>
      <c r="G973" s="225"/>
    </row>
    <row r="974" spans="1:7" ht="15" hidden="1">
      <c r="A974" s="65" t="s">
        <v>93</v>
      </c>
      <c r="B974" s="29"/>
      <c r="C974" s="29"/>
      <c r="D974" s="4"/>
      <c r="E974" s="216"/>
      <c r="F974" s="225">
        <v>0</v>
      </c>
      <c r="G974" s="225"/>
    </row>
    <row r="975" spans="1:7" ht="15" hidden="1">
      <c r="A975" s="65" t="s">
        <v>53</v>
      </c>
      <c r="B975" s="29"/>
      <c r="C975" s="29"/>
      <c r="D975" s="4"/>
      <c r="E975" s="216"/>
      <c r="F975" s="225">
        <v>0</v>
      </c>
      <c r="G975" s="225"/>
    </row>
    <row r="976" spans="1:7" ht="15" hidden="1">
      <c r="A976" s="65" t="s">
        <v>127</v>
      </c>
      <c r="B976" s="29"/>
      <c r="C976" s="29"/>
      <c r="D976" s="4"/>
      <c r="E976" s="227"/>
      <c r="F976" s="225">
        <v>0</v>
      </c>
      <c r="G976" s="225"/>
    </row>
    <row r="977" spans="1:7" ht="15" hidden="1">
      <c r="A977" s="65" t="s">
        <v>103</v>
      </c>
      <c r="B977" s="29"/>
      <c r="C977" s="29"/>
      <c r="D977" s="4"/>
      <c r="E977" s="216"/>
      <c r="F977" s="225">
        <v>0</v>
      </c>
      <c r="G977" s="225"/>
    </row>
    <row r="978" spans="1:7" ht="15" hidden="1">
      <c r="A978" s="65" t="s">
        <v>105</v>
      </c>
      <c r="B978" s="29"/>
      <c r="C978" s="29"/>
      <c r="D978" s="4"/>
      <c r="E978" s="216"/>
      <c r="F978" s="225">
        <v>0</v>
      </c>
      <c r="G978" s="225"/>
    </row>
    <row r="979" spans="1:7" ht="15" hidden="1">
      <c r="A979" s="65" t="s">
        <v>107</v>
      </c>
      <c r="B979" s="29"/>
      <c r="C979" s="29"/>
      <c r="D979" s="4"/>
      <c r="E979" s="216"/>
      <c r="F979" s="225">
        <v>0</v>
      </c>
      <c r="G979" s="225"/>
    </row>
    <row r="980" spans="1:7" ht="15.75">
      <c r="B980" s="7"/>
      <c r="C980" s="8"/>
      <c r="D980" s="8" t="s">
        <v>15</v>
      </c>
      <c r="E980" s="227"/>
      <c r="F980" s="225"/>
      <c r="G980" s="224">
        <f>F970+F971+F972+F973+F978+F974+F975+F976+F977+F979</f>
        <v>25200</v>
      </c>
    </row>
    <row r="981" spans="1:7" ht="15.75">
      <c r="B981" s="7"/>
      <c r="C981" s="8"/>
      <c r="D981" s="8"/>
      <c r="E981" s="227"/>
      <c r="F981" s="225"/>
      <c r="G981" s="228"/>
    </row>
    <row r="982" spans="1:7" ht="15.75">
      <c r="A982" s="26"/>
      <c r="B982" s="7"/>
      <c r="C982" s="8"/>
      <c r="D982" s="8"/>
      <c r="E982" s="227"/>
      <c r="F982" s="225"/>
      <c r="G982" s="228"/>
    </row>
    <row r="983" spans="1:7" ht="15.75">
      <c r="A983" s="65"/>
      <c r="B983" s="7"/>
      <c r="C983" s="8"/>
      <c r="D983" s="8"/>
      <c r="E983" s="227"/>
      <c r="F983" s="225"/>
      <c r="G983" s="228"/>
    </row>
    <row r="984" spans="1:7" ht="15">
      <c r="A984" s="8"/>
      <c r="B984" s="7"/>
      <c r="C984" s="4"/>
      <c r="D984" s="4"/>
      <c r="E984" s="227"/>
      <c r="F984" s="225"/>
      <c r="G984" s="226"/>
    </row>
    <row r="985" spans="1:7" ht="15">
      <c r="A985" s="26" t="s">
        <v>11</v>
      </c>
      <c r="B985" s="29"/>
      <c r="C985" s="29"/>
      <c r="D985" s="4"/>
      <c r="E985" s="227"/>
      <c r="F985" s="225"/>
      <c r="G985" s="226"/>
    </row>
    <row r="986" spans="1:7" ht="15">
      <c r="A986" s="210"/>
      <c r="B986" s="210"/>
      <c r="C986" s="210"/>
      <c r="D986" s="61"/>
      <c r="E986" s="229"/>
      <c r="F986" s="225"/>
      <c r="G986" s="226"/>
    </row>
    <row r="987" spans="1:7" ht="15.75">
      <c r="A987" s="220" t="s">
        <v>210</v>
      </c>
      <c r="B987" s="210"/>
      <c r="C987" s="210"/>
      <c r="D987" s="61"/>
      <c r="E987" s="230"/>
      <c r="F987" s="225">
        <v>100255800.86</v>
      </c>
      <c r="G987" s="226"/>
    </row>
    <row r="988" spans="1:7" ht="15" hidden="1">
      <c r="A988" s="190" t="s">
        <v>128</v>
      </c>
      <c r="B988" s="134"/>
      <c r="C988" s="134"/>
      <c r="D988" s="61"/>
      <c r="E988" s="230"/>
      <c r="F988" s="225">
        <v>0</v>
      </c>
      <c r="G988" s="226"/>
    </row>
    <row r="989" spans="1:7" ht="15" hidden="1">
      <c r="A989" s="190" t="s">
        <v>151</v>
      </c>
      <c r="B989" s="134"/>
      <c r="C989" s="134"/>
      <c r="D989" s="61"/>
      <c r="E989" s="230"/>
      <c r="F989" s="225">
        <v>0</v>
      </c>
      <c r="G989" s="226"/>
    </row>
    <row r="990" spans="1:7" ht="15" hidden="1">
      <c r="A990" s="190" t="s">
        <v>152</v>
      </c>
      <c r="B990" s="134"/>
      <c r="C990" s="134"/>
      <c r="D990" s="61"/>
      <c r="E990" s="230"/>
      <c r="F990" s="225">
        <v>0</v>
      </c>
      <c r="G990" s="226"/>
    </row>
    <row r="991" spans="1:7" ht="15" hidden="1">
      <c r="A991" s="190" t="s">
        <v>150</v>
      </c>
      <c r="B991" s="134"/>
      <c r="C991" s="134"/>
      <c r="D991" s="61"/>
      <c r="E991" s="230"/>
      <c r="F991" s="225">
        <v>0</v>
      </c>
      <c r="G991" s="226"/>
    </row>
    <row r="992" spans="1:7" ht="15" hidden="1">
      <c r="A992" s="190" t="s">
        <v>141</v>
      </c>
      <c r="B992" s="134"/>
      <c r="C992" s="134"/>
      <c r="D992" s="61"/>
      <c r="E992" s="230"/>
      <c r="F992" s="225">
        <v>0</v>
      </c>
      <c r="G992" s="226"/>
    </row>
    <row r="993" spans="1:7" ht="15.75">
      <c r="A993" s="8"/>
      <c r="B993" s="7"/>
      <c r="C993" s="4"/>
      <c r="D993" s="8" t="s">
        <v>15</v>
      </c>
      <c r="E993" s="227"/>
      <c r="F993" s="225"/>
      <c r="G993" s="224">
        <f>+F987+F988+F989+F990+F991+F992</f>
        <v>100255800.86</v>
      </c>
    </row>
    <row r="994" spans="1:7" ht="15">
      <c r="A994" s="8"/>
      <c r="B994" s="7"/>
      <c r="C994" s="4"/>
      <c r="D994" s="4"/>
      <c r="E994" s="227"/>
      <c r="F994" s="225"/>
      <c r="G994" s="226"/>
    </row>
    <row r="995" spans="1:7" ht="16.5" thickBot="1">
      <c r="A995" s="8"/>
      <c r="B995" s="7"/>
      <c r="D995" s="8" t="s">
        <v>16</v>
      </c>
      <c r="E995" s="227"/>
      <c r="F995" s="225"/>
      <c r="G995" s="231">
        <f>+G980+G965-G993</f>
        <v>371589385.92999995</v>
      </c>
    </row>
    <row r="996" spans="1:7" ht="15.75" thickTop="1">
      <c r="A996" s="8"/>
      <c r="B996" s="7"/>
      <c r="C996" s="4"/>
      <c r="D996" s="4"/>
      <c r="E996" s="227"/>
      <c r="F996" s="225"/>
      <c r="G996" s="226"/>
    </row>
    <row r="997" spans="1:7" ht="15">
      <c r="A997" s="47"/>
      <c r="B997" s="48" t="s">
        <v>17</v>
      </c>
      <c r="C997" s="49"/>
      <c r="D997" s="47"/>
      <c r="E997" s="221"/>
      <c r="F997" s="232"/>
      <c r="G997" s="232"/>
    </row>
    <row r="998" spans="1:7" ht="15">
      <c r="A998" s="26" t="s">
        <v>18</v>
      </c>
      <c r="B998" s="7"/>
      <c r="C998" s="4"/>
      <c r="D998" s="4"/>
      <c r="E998" s="216"/>
      <c r="F998" s="225"/>
      <c r="G998" s="226"/>
    </row>
    <row r="999" spans="1:7" ht="15">
      <c r="A999" s="4"/>
      <c r="B999" s="7"/>
      <c r="C999" s="4"/>
      <c r="D999" s="4"/>
      <c r="E999" s="216"/>
      <c r="F999" s="225"/>
      <c r="G999" s="219"/>
    </row>
    <row r="1000" spans="1:7" ht="15">
      <c r="A1000" s="218" t="s">
        <v>19</v>
      </c>
      <c r="B1000" s="7"/>
      <c r="C1000" s="4"/>
      <c r="D1000" s="4"/>
      <c r="E1000" s="216"/>
      <c r="F1000" s="226">
        <f>+D1101</f>
        <v>56721315.82</v>
      </c>
      <c r="G1000" s="225"/>
    </row>
    <row r="1001" spans="1:7" ht="15.75" thickBot="1">
      <c r="A1001" s="4"/>
      <c r="B1001" s="7"/>
      <c r="C1001" s="4"/>
      <c r="D1001" s="4"/>
      <c r="E1001" s="216"/>
      <c r="F1001" s="225"/>
      <c r="G1001" s="233">
        <f>G995+F1000</f>
        <v>428310701.74999994</v>
      </c>
    </row>
    <row r="1002" spans="1:7" ht="15.75" thickTop="1">
      <c r="A1002" s="8" t="s">
        <v>11</v>
      </c>
      <c r="B1002" s="7"/>
      <c r="C1002" s="4"/>
      <c r="D1002" s="4"/>
      <c r="E1002" s="216"/>
      <c r="F1002" s="225"/>
      <c r="G1002" s="226"/>
    </row>
    <row r="1003" spans="1:7" ht="15">
      <c r="A1003" s="8"/>
      <c r="B1003" s="7"/>
      <c r="C1003" s="4"/>
      <c r="D1003" s="4"/>
      <c r="E1003" s="216"/>
      <c r="F1003" s="225"/>
      <c r="G1003" s="226"/>
    </row>
    <row r="1004" spans="1:7" ht="15">
      <c r="A1004" s="218" t="s">
        <v>20</v>
      </c>
      <c r="B1004" s="7"/>
      <c r="C1004" s="4"/>
      <c r="D1004" s="4"/>
      <c r="E1004" s="216"/>
      <c r="F1004" s="225"/>
      <c r="G1004" s="226"/>
    </row>
    <row r="1005" spans="1:7" ht="15">
      <c r="A1005" s="4"/>
      <c r="B1005" s="7"/>
      <c r="C1005" s="4"/>
      <c r="D1005" s="4"/>
      <c r="E1005" s="216"/>
      <c r="F1005" s="234"/>
      <c r="G1005" s="223">
        <f>+F1004+F1005</f>
        <v>0</v>
      </c>
    </row>
    <row r="1006" spans="1:7" ht="16.5" thickBot="1">
      <c r="A1006" s="215" t="s">
        <v>21</v>
      </c>
      <c r="B1006" s="7"/>
      <c r="C1006" s="4"/>
      <c r="D1006" s="4"/>
      <c r="E1006" s="216"/>
      <c r="F1006" s="235"/>
      <c r="G1006" s="236">
        <f>+G1001-G1005</f>
        <v>428310701.74999994</v>
      </c>
    </row>
    <row r="1007" spans="1:7" ht="16.5" thickTop="1">
      <c r="A1007" s="8"/>
      <c r="B1007" s="7"/>
      <c r="C1007" s="4"/>
      <c r="D1007" s="4"/>
      <c r="E1007" s="216"/>
      <c r="F1007" s="225"/>
      <c r="G1007" s="237"/>
    </row>
    <row r="1008" spans="1:7" ht="15.75">
      <c r="A1008" s="8"/>
      <c r="B1008" s="7"/>
      <c r="C1008" s="4"/>
      <c r="D1008" s="4"/>
      <c r="E1008" s="216"/>
      <c r="F1008" s="225"/>
      <c r="G1008" s="237"/>
    </row>
    <row r="1009" spans="1:7" ht="15.75">
      <c r="A1009" s="217" t="s">
        <v>22</v>
      </c>
      <c r="B1009" s="26"/>
      <c r="C1009" s="26"/>
      <c r="D1009" s="26"/>
      <c r="E1009" s="346"/>
      <c r="F1009" s="346"/>
      <c r="G1009" s="218"/>
    </row>
    <row r="1010" spans="1:7" ht="15">
      <c r="A1010" s="29"/>
      <c r="B1010" s="29"/>
      <c r="C1010" s="29"/>
      <c r="D1010" s="29"/>
      <c r="E1010" s="238"/>
      <c r="F1010" s="239"/>
      <c r="G1010" s="218"/>
    </row>
    <row r="1011" spans="1:7" ht="15.75">
      <c r="A1011" s="213" t="s">
        <v>156</v>
      </c>
      <c r="B1011" s="26"/>
      <c r="C1011" s="26"/>
      <c r="D1011" s="29"/>
      <c r="E1011" s="240"/>
      <c r="F1011" s="240">
        <f>+F963</f>
        <v>471819986.78999996</v>
      </c>
      <c r="G1011" s="241"/>
    </row>
    <row r="1012" spans="1:7" ht="15.75">
      <c r="A1012" s="213" t="s">
        <v>155</v>
      </c>
      <c r="B1012" s="26"/>
      <c r="C1012" s="26"/>
      <c r="D1012" s="29"/>
      <c r="E1012" s="347">
        <f>+G980</f>
        <v>25200</v>
      </c>
      <c r="F1012" s="347"/>
      <c r="G1012" s="218"/>
    </row>
    <row r="1013" spans="1:7" ht="15.75" thickBot="1">
      <c r="A1013" s="26"/>
      <c r="B1013" s="26"/>
      <c r="C1013" s="26" t="s">
        <v>23</v>
      </c>
      <c r="D1013" s="29"/>
      <c r="E1013" s="239"/>
      <c r="F1013" s="239"/>
      <c r="G1013" s="242">
        <f>F1011+E1012</f>
        <v>471845186.78999996</v>
      </c>
    </row>
    <row r="1014" spans="1:7" ht="15.75" thickTop="1">
      <c r="A1014" s="26"/>
      <c r="B1014" s="26"/>
      <c r="C1014" s="26"/>
      <c r="D1014" s="29"/>
      <c r="E1014" s="239"/>
      <c r="F1014" s="239"/>
      <c r="G1014" s="218"/>
    </row>
    <row r="1015" spans="1:7" ht="15.75">
      <c r="A1015" s="217" t="s">
        <v>18</v>
      </c>
      <c r="B1015" s="26"/>
      <c r="C1015" s="26"/>
      <c r="D1015" s="29"/>
      <c r="E1015" s="239"/>
      <c r="F1015" s="239"/>
      <c r="G1015" s="218"/>
    </row>
    <row r="1016" spans="1:7" ht="15">
      <c r="A1016" s="26"/>
      <c r="B1016" s="26"/>
      <c r="C1016" s="26"/>
      <c r="D1016" s="29"/>
      <c r="E1016" s="239"/>
      <c r="F1016" s="239"/>
      <c r="G1016" s="241"/>
    </row>
    <row r="1017" spans="1:7" ht="15.75">
      <c r="A1017" s="217" t="s">
        <v>97</v>
      </c>
      <c r="B1017" s="209"/>
      <c r="C1017" s="8"/>
      <c r="D1017" s="8"/>
      <c r="E1017" s="239"/>
      <c r="F1017" s="239"/>
      <c r="G1017" s="243"/>
    </row>
    <row r="1018" spans="1:7" ht="15.75" thickBot="1">
      <c r="A1018" s="26"/>
      <c r="B1018" s="26"/>
      <c r="C1018" s="26" t="s">
        <v>23</v>
      </c>
      <c r="D1018" s="29"/>
      <c r="E1018" s="239"/>
      <c r="F1018" s="239"/>
      <c r="G1018" s="242">
        <f>G1013+F1017</f>
        <v>471845186.78999996</v>
      </c>
    </row>
    <row r="1019" spans="1:7" ht="15.75" thickTop="1">
      <c r="A1019" s="26"/>
      <c r="B1019" s="26"/>
      <c r="C1019" s="26"/>
      <c r="D1019" s="29"/>
      <c r="E1019" s="239"/>
      <c r="F1019" s="239"/>
      <c r="G1019" s="244"/>
    </row>
    <row r="1020" spans="1:7" ht="15.75">
      <c r="A1020" s="217" t="s">
        <v>11</v>
      </c>
      <c r="B1020" s="26"/>
      <c r="C1020" s="26"/>
      <c r="D1020" s="29"/>
      <c r="E1020" s="239"/>
      <c r="F1020" s="239"/>
      <c r="G1020" s="244"/>
    </row>
    <row r="1021" spans="1:7" ht="15.75">
      <c r="A1021" s="217"/>
      <c r="B1021" s="26"/>
      <c r="C1021" s="26"/>
      <c r="D1021" s="29"/>
      <c r="E1021" s="239"/>
      <c r="F1021" s="239"/>
      <c r="G1021" s="244"/>
    </row>
    <row r="1022" spans="1:7" ht="15.75">
      <c r="A1022" s="220" t="s">
        <v>210</v>
      </c>
      <c r="B1022" s="210"/>
      <c r="C1022" s="210"/>
      <c r="D1022" s="61"/>
      <c r="E1022" s="239"/>
      <c r="F1022" s="225">
        <f>+F987</f>
        <v>100255800.86</v>
      </c>
      <c r="G1022" s="241"/>
    </row>
    <row r="1023" spans="1:7" ht="15" hidden="1">
      <c r="A1023" s="190" t="s">
        <v>151</v>
      </c>
      <c r="B1023" s="134"/>
      <c r="C1023" s="134"/>
      <c r="D1023" s="61"/>
      <c r="E1023" s="239"/>
      <c r="F1023" s="225">
        <v>0</v>
      </c>
      <c r="G1023" s="241"/>
    </row>
    <row r="1024" spans="1:7" ht="15" hidden="1">
      <c r="A1024" s="190" t="s">
        <v>152</v>
      </c>
      <c r="B1024" s="134"/>
      <c r="C1024" s="134"/>
      <c r="D1024" s="61"/>
      <c r="E1024" s="239"/>
      <c r="F1024" s="225">
        <v>0</v>
      </c>
      <c r="G1024" s="241"/>
    </row>
    <row r="1025" spans="1:7" ht="15" hidden="1">
      <c r="A1025" s="190" t="s">
        <v>150</v>
      </c>
      <c r="B1025" s="134"/>
      <c r="C1025" s="134"/>
      <c r="D1025" s="61"/>
      <c r="E1025" s="239"/>
      <c r="F1025" s="225">
        <v>0</v>
      </c>
      <c r="G1025" s="218"/>
    </row>
    <row r="1026" spans="1:7" ht="15" hidden="1">
      <c r="A1026" s="190" t="s">
        <v>141</v>
      </c>
      <c r="B1026" s="134"/>
      <c r="C1026" s="134"/>
      <c r="D1026" s="61"/>
      <c r="E1026" s="239"/>
      <c r="F1026" s="225">
        <v>0</v>
      </c>
      <c r="G1026" s="218"/>
    </row>
    <row r="1027" spans="1:7" ht="16.5" thickBot="1">
      <c r="A1027" s="29"/>
      <c r="B1027" s="29"/>
      <c r="D1027" s="8" t="s">
        <v>26</v>
      </c>
      <c r="E1027" s="218"/>
      <c r="F1027" s="218"/>
      <c r="G1027" s="231">
        <f>G1018-F1022-F1025-F1023-F1024-F1026</f>
        <v>371589385.92999995</v>
      </c>
    </row>
    <row r="1028" spans="1:7" ht="13.5" thickTop="1">
      <c r="A1028" s="8"/>
      <c r="B1028" s="7"/>
      <c r="C1028" s="4"/>
      <c r="D1028" s="4"/>
      <c r="E1028" s="4"/>
      <c r="F1028" s="6"/>
      <c r="G1028" s="5"/>
    </row>
    <row r="1029" spans="1:7">
      <c r="A1029" s="8"/>
      <c r="B1029" s="7"/>
      <c r="C1029" s="4"/>
      <c r="D1029" s="4"/>
      <c r="E1029" s="4"/>
      <c r="F1029" s="6"/>
      <c r="G1029" s="5"/>
    </row>
    <row r="1030" spans="1:7">
      <c r="A1030" s="8"/>
      <c r="B1030" s="7"/>
      <c r="C1030" s="4"/>
      <c r="D1030" s="4"/>
      <c r="E1030" s="4"/>
      <c r="F1030" s="6"/>
      <c r="G1030" s="5"/>
    </row>
    <row r="1031" spans="1:7">
      <c r="A1031" s="8"/>
      <c r="B1031" s="7"/>
      <c r="C1031" s="4"/>
      <c r="D1031" s="4"/>
      <c r="E1031" s="4"/>
      <c r="F1031" s="6"/>
      <c r="G1031" s="5"/>
    </row>
    <row r="1032" spans="1:7">
      <c r="A1032" s="8"/>
      <c r="B1032" s="7"/>
      <c r="C1032" s="4"/>
      <c r="D1032" s="4"/>
      <c r="E1032" s="4"/>
      <c r="F1032" s="6"/>
      <c r="G1032" s="5"/>
    </row>
    <row r="1033" spans="1:7">
      <c r="A1033" s="8"/>
      <c r="B1033" s="7"/>
      <c r="C1033" s="4"/>
      <c r="D1033" s="4"/>
      <c r="E1033" s="4"/>
      <c r="F1033" s="6"/>
      <c r="G1033" s="5"/>
    </row>
    <row r="1034" spans="1:7">
      <c r="A1034" s="8"/>
      <c r="B1034" s="7"/>
      <c r="C1034" s="4"/>
      <c r="D1034" s="4"/>
      <c r="E1034" s="4"/>
      <c r="F1034" s="6"/>
      <c r="G1034" s="5"/>
    </row>
    <row r="1035" spans="1:7">
      <c r="A1035" s="8"/>
      <c r="B1035" s="7"/>
      <c r="C1035" s="4"/>
      <c r="D1035" s="4"/>
      <c r="E1035" s="4"/>
      <c r="F1035" s="6"/>
      <c r="G1035" s="5"/>
    </row>
    <row r="1036" spans="1:7">
      <c r="A1036" s="8"/>
      <c r="B1036" s="7"/>
      <c r="C1036" s="4"/>
      <c r="D1036" s="4"/>
      <c r="E1036" s="4"/>
      <c r="F1036" s="6"/>
      <c r="G1036" s="5"/>
    </row>
    <row r="1037" spans="1:7">
      <c r="A1037" s="8"/>
      <c r="B1037" s="7"/>
      <c r="C1037" s="4"/>
      <c r="D1037" s="4"/>
      <c r="E1037" s="4"/>
      <c r="F1037" s="6"/>
      <c r="G1037" s="5"/>
    </row>
    <row r="1038" spans="1:7">
      <c r="A1038" s="36" t="s">
        <v>28</v>
      </c>
      <c r="B1038" s="36"/>
      <c r="C1038" s="36"/>
      <c r="D1038" s="29"/>
      <c r="E1038" s="29"/>
      <c r="F1038" s="34"/>
      <c r="G1038" s="34"/>
    </row>
    <row r="1039" spans="1:7">
      <c r="A1039" s="46" t="s">
        <v>29</v>
      </c>
      <c r="B1039" s="45"/>
      <c r="C1039" s="29"/>
      <c r="D1039" s="29"/>
      <c r="E1039" s="29"/>
      <c r="F1039" s="341" t="s">
        <v>27</v>
      </c>
      <c r="G1039" s="341"/>
    </row>
    <row r="1040" spans="1:7">
      <c r="A1040" s="46"/>
      <c r="B1040" s="45"/>
      <c r="C1040" s="29"/>
      <c r="D1040" s="29"/>
      <c r="E1040" s="29"/>
      <c r="F1040" s="72"/>
      <c r="G1040" s="72"/>
    </row>
    <row r="1041" spans="1:7">
      <c r="A1041" s="46"/>
      <c r="B1041" s="45"/>
      <c r="C1041" s="29"/>
      <c r="D1041" s="29"/>
      <c r="E1041" s="29"/>
      <c r="F1041" s="72"/>
      <c r="G1041" s="72"/>
    </row>
    <row r="1042" spans="1:7">
      <c r="A1042" s="46"/>
      <c r="B1042" s="45"/>
      <c r="C1042" s="29"/>
      <c r="D1042" s="29"/>
      <c r="E1042" s="29"/>
      <c r="F1042" s="72"/>
      <c r="G1042" s="72"/>
    </row>
    <row r="1043" spans="1:7">
      <c r="E1043" s="130"/>
    </row>
    <row r="1044" spans="1:7">
      <c r="E1044" s="131"/>
      <c r="F1044" s="36"/>
    </row>
    <row r="1045" spans="1:7">
      <c r="E1045" s="72" t="s">
        <v>112</v>
      </c>
    </row>
    <row r="1046" spans="1:7">
      <c r="A1046" s="350"/>
      <c r="B1046" s="350"/>
      <c r="C1046" s="350"/>
      <c r="D1046" s="350"/>
      <c r="E1046" s="350"/>
      <c r="F1046" s="350"/>
      <c r="G1046" s="350"/>
    </row>
    <row r="1047" spans="1:7">
      <c r="A1047" s="46"/>
      <c r="B1047" s="45"/>
      <c r="C1047" s="29"/>
      <c r="D1047" s="29"/>
      <c r="E1047" s="29"/>
      <c r="F1047" s="72"/>
      <c r="G1047" s="72"/>
    </row>
    <row r="1048" spans="1:7">
      <c r="A1048" s="46"/>
      <c r="B1048" s="45"/>
      <c r="C1048" s="29"/>
      <c r="D1048" s="29"/>
      <c r="E1048" s="29"/>
      <c r="F1048" s="72"/>
      <c r="G1048" s="72"/>
    </row>
    <row r="1049" spans="1:7">
      <c r="A1049" s="46"/>
      <c r="B1049" s="45"/>
      <c r="C1049" s="29"/>
      <c r="D1049" s="29"/>
      <c r="E1049" s="29"/>
      <c r="F1049" s="72"/>
      <c r="G1049" s="72"/>
    </row>
    <row r="1050" spans="1:7">
      <c r="A1050" s="46"/>
      <c r="B1050" s="45"/>
      <c r="C1050" s="29"/>
      <c r="D1050" s="29"/>
      <c r="E1050" s="29"/>
      <c r="F1050" s="72"/>
      <c r="G1050" s="72"/>
    </row>
    <row r="1056" spans="1:7">
      <c r="A1056" s="8"/>
      <c r="B1056" s="7"/>
      <c r="C1056" s="4"/>
      <c r="D1056" s="4"/>
      <c r="E1056" s="4"/>
      <c r="F1056" s="6"/>
      <c r="G1056" s="5"/>
    </row>
    <row r="1057" spans="1:7">
      <c r="A1057" s="8"/>
      <c r="B1057" s="7"/>
      <c r="C1057" s="4"/>
      <c r="D1057" s="4"/>
      <c r="E1057" s="4"/>
      <c r="F1057" s="6"/>
      <c r="G1057" s="5"/>
    </row>
    <row r="1058" spans="1:7">
      <c r="A1058" s="8"/>
      <c r="B1058" s="7"/>
      <c r="C1058" s="4"/>
      <c r="D1058" s="4"/>
      <c r="E1058" s="4"/>
      <c r="F1058" s="6"/>
      <c r="G1058" s="5"/>
    </row>
    <row r="1059" spans="1:7">
      <c r="A1059" s="8"/>
      <c r="B1059" s="7"/>
      <c r="C1059" s="4"/>
      <c r="D1059" s="4"/>
      <c r="E1059" s="4"/>
      <c r="F1059" s="6"/>
      <c r="G1059" s="5"/>
    </row>
    <row r="1060" spans="1:7">
      <c r="A1060" s="8"/>
      <c r="B1060" s="7"/>
      <c r="C1060" s="4"/>
      <c r="D1060" s="4"/>
      <c r="E1060" s="4"/>
      <c r="F1060" s="6"/>
      <c r="G1060" s="5"/>
    </row>
    <row r="1061" spans="1:7">
      <c r="A1061" s="8"/>
      <c r="B1061" s="7"/>
      <c r="C1061" s="4"/>
      <c r="D1061" s="4"/>
      <c r="E1061" s="4"/>
      <c r="F1061" s="6"/>
      <c r="G1061" s="5"/>
    </row>
    <row r="1062" spans="1:7">
      <c r="A1062" s="8"/>
      <c r="B1062" s="7"/>
      <c r="C1062" s="4"/>
      <c r="D1062" s="4"/>
      <c r="E1062" s="4"/>
      <c r="F1062" s="6"/>
      <c r="G1062" s="5"/>
    </row>
    <row r="1063" spans="1:7" ht="18">
      <c r="A1063" s="342" t="s">
        <v>2</v>
      </c>
      <c r="B1063" s="342"/>
      <c r="C1063" s="342"/>
      <c r="D1063" s="342"/>
      <c r="E1063" s="342"/>
      <c r="F1063" s="342"/>
      <c r="G1063" s="342"/>
    </row>
    <row r="1064" spans="1:7">
      <c r="A1064" s="343" t="s">
        <v>3</v>
      </c>
      <c r="B1064" s="343"/>
      <c r="C1064" s="343"/>
      <c r="D1064" s="343"/>
      <c r="E1064" s="343"/>
      <c r="F1064" s="343"/>
      <c r="G1064" s="343"/>
    </row>
    <row r="1065" spans="1:7">
      <c r="A1065" s="339" t="s">
        <v>4</v>
      </c>
      <c r="B1065" s="339"/>
      <c r="C1065" s="339"/>
      <c r="D1065" s="339"/>
      <c r="E1065" s="339"/>
      <c r="F1065" s="339"/>
      <c r="G1065" s="339"/>
    </row>
    <row r="1066" spans="1:7">
      <c r="A1066" s="339" t="s">
        <v>5</v>
      </c>
      <c r="B1066" s="339"/>
      <c r="C1066" s="339"/>
      <c r="D1066" s="339"/>
      <c r="E1066" s="339"/>
      <c r="F1066" s="339"/>
      <c r="G1066" s="339"/>
    </row>
    <row r="1067" spans="1:7">
      <c r="A1067" s="143"/>
      <c r="B1067" s="143"/>
      <c r="C1067" s="143"/>
      <c r="D1067" s="143"/>
      <c r="E1067" s="143"/>
      <c r="F1067" s="143"/>
      <c r="G1067" s="143"/>
    </row>
    <row r="1068" spans="1:7" ht="15.75">
      <c r="A1068" s="348" t="s">
        <v>153</v>
      </c>
      <c r="B1068" s="348"/>
      <c r="C1068" s="349"/>
      <c r="D1068" s="75"/>
      <c r="E1068" s="73"/>
      <c r="F1068" s="194"/>
      <c r="G1068" s="76"/>
    </row>
    <row r="1069" spans="1:7">
      <c r="A1069" s="77" t="s">
        <v>0</v>
      </c>
      <c r="B1069" s="78" t="s">
        <v>58</v>
      </c>
      <c r="C1069" s="79"/>
      <c r="D1069" s="80" t="s">
        <v>133</v>
      </c>
      <c r="E1069" s="80" t="s">
        <v>59</v>
      </c>
      <c r="F1069" s="80" t="s">
        <v>60</v>
      </c>
      <c r="G1069" s="81" t="s">
        <v>61</v>
      </c>
    </row>
    <row r="1070" spans="1:7">
      <c r="A1070" s="74" t="s">
        <v>62</v>
      </c>
      <c r="B1070" s="82" t="s">
        <v>63</v>
      </c>
      <c r="C1070" s="83" t="s">
        <v>64</v>
      </c>
      <c r="D1070" s="80" t="s">
        <v>65</v>
      </c>
      <c r="E1070" s="84" t="s">
        <v>65</v>
      </c>
      <c r="F1070" s="84" t="s">
        <v>65</v>
      </c>
      <c r="G1070" s="82" t="s">
        <v>65</v>
      </c>
    </row>
    <row r="1071" spans="1:7">
      <c r="A1071" s="212"/>
      <c r="B1071" s="89"/>
      <c r="C1071" s="89"/>
      <c r="D1071" s="89"/>
      <c r="E1071" s="89"/>
      <c r="F1071" s="89"/>
      <c r="G1071" s="89"/>
    </row>
    <row r="1072" spans="1:7" ht="15.75">
      <c r="A1072" s="85">
        <v>44519</v>
      </c>
      <c r="B1072" s="86" t="s">
        <v>158</v>
      </c>
      <c r="C1072" s="246" t="s">
        <v>159</v>
      </c>
      <c r="D1072" s="247">
        <v>293355</v>
      </c>
      <c r="E1072" s="89"/>
      <c r="F1072" s="89"/>
      <c r="G1072" s="89"/>
    </row>
    <row r="1073" spans="1:7" ht="15.75">
      <c r="A1073" s="85">
        <v>44519</v>
      </c>
      <c r="B1073" s="86" t="s">
        <v>160</v>
      </c>
      <c r="C1073" s="246" t="s">
        <v>161</v>
      </c>
      <c r="D1073" s="247">
        <v>300000</v>
      </c>
      <c r="E1073" s="89"/>
      <c r="F1073" s="89"/>
      <c r="G1073" s="89"/>
    </row>
    <row r="1074" spans="1:7" ht="15.75">
      <c r="A1074" s="85">
        <v>44519</v>
      </c>
      <c r="B1074" s="86" t="s">
        <v>163</v>
      </c>
      <c r="C1074" s="246" t="s">
        <v>162</v>
      </c>
      <c r="D1074" s="247">
        <v>300000</v>
      </c>
      <c r="E1074" s="89"/>
      <c r="F1074" s="89"/>
      <c r="G1074" s="89"/>
    </row>
    <row r="1075" spans="1:7" ht="15.75">
      <c r="A1075" s="85">
        <v>44519</v>
      </c>
      <c r="B1075" s="86" t="s">
        <v>164</v>
      </c>
      <c r="C1075" s="246" t="s">
        <v>165</v>
      </c>
      <c r="D1075" s="247">
        <v>468750</v>
      </c>
      <c r="E1075" s="89"/>
      <c r="F1075" s="89"/>
      <c r="G1075" s="89"/>
    </row>
    <row r="1076" spans="1:7" ht="15.75">
      <c r="A1076" s="85">
        <v>44519</v>
      </c>
      <c r="B1076" s="86" t="s">
        <v>166</v>
      </c>
      <c r="C1076" s="246" t="s">
        <v>167</v>
      </c>
      <c r="D1076" s="247">
        <v>575250</v>
      </c>
      <c r="E1076" s="89"/>
      <c r="F1076" s="89"/>
      <c r="G1076" s="89"/>
    </row>
    <row r="1077" spans="1:7" ht="15.75">
      <c r="A1077" s="85">
        <v>44519</v>
      </c>
      <c r="B1077" s="86" t="s">
        <v>168</v>
      </c>
      <c r="C1077" s="246" t="s">
        <v>201</v>
      </c>
      <c r="D1077" s="247">
        <v>1309500</v>
      </c>
      <c r="E1077" s="89"/>
      <c r="F1077" s="89"/>
      <c r="G1077" s="89"/>
    </row>
    <row r="1078" spans="1:7" ht="15.75">
      <c r="A1078" s="85">
        <v>44519</v>
      </c>
      <c r="B1078" s="86" t="s">
        <v>169</v>
      </c>
      <c r="C1078" s="246" t="s">
        <v>170</v>
      </c>
      <c r="D1078" s="247">
        <v>2587500</v>
      </c>
      <c r="E1078" s="89"/>
      <c r="F1078" s="89"/>
      <c r="G1078" s="89"/>
    </row>
    <row r="1079" spans="1:7" ht="15.75">
      <c r="A1079" s="85">
        <v>44519</v>
      </c>
      <c r="B1079" s="86" t="s">
        <v>171</v>
      </c>
      <c r="C1079" s="246" t="s">
        <v>172</v>
      </c>
      <c r="D1079" s="247">
        <v>7387500</v>
      </c>
      <c r="F1079" s="89"/>
      <c r="G1079" s="89"/>
    </row>
    <row r="1080" spans="1:7" ht="15.75">
      <c r="A1080" s="85">
        <v>44522</v>
      </c>
      <c r="B1080" s="86" t="s">
        <v>173</v>
      </c>
      <c r="C1080" s="246" t="s">
        <v>202</v>
      </c>
      <c r="D1080" s="247">
        <v>339337.5</v>
      </c>
      <c r="E1080" s="89"/>
      <c r="F1080" s="89"/>
      <c r="G1080" s="89"/>
    </row>
    <row r="1081" spans="1:7" ht="15.75">
      <c r="A1081" s="85">
        <v>44522</v>
      </c>
      <c r="B1081" s="86" t="s">
        <v>174</v>
      </c>
      <c r="C1081" s="246" t="s">
        <v>203</v>
      </c>
      <c r="D1081" s="247">
        <v>5148000</v>
      </c>
      <c r="E1081" s="89"/>
      <c r="F1081" s="89"/>
      <c r="G1081" s="89"/>
    </row>
    <row r="1082" spans="1:7" ht="15.75">
      <c r="A1082" s="85">
        <v>44523</v>
      </c>
      <c r="B1082" s="86" t="s">
        <v>175</v>
      </c>
      <c r="C1082" s="246" t="s">
        <v>204</v>
      </c>
      <c r="D1082" s="247">
        <v>120006</v>
      </c>
      <c r="E1082" s="89"/>
      <c r="F1082" s="89"/>
      <c r="G1082" s="89"/>
    </row>
    <row r="1083" spans="1:7" ht="15.75">
      <c r="A1083" s="85">
        <v>44523</v>
      </c>
      <c r="B1083" s="86" t="s">
        <v>176</v>
      </c>
      <c r="C1083" s="246" t="s">
        <v>205</v>
      </c>
      <c r="D1083" s="247">
        <v>396004.76</v>
      </c>
      <c r="E1083" s="89"/>
      <c r="F1083" s="89"/>
      <c r="G1083" s="89"/>
    </row>
    <row r="1084" spans="1:7" ht="15.75">
      <c r="A1084" s="85">
        <v>44523</v>
      </c>
      <c r="B1084" s="86" t="s">
        <v>177</v>
      </c>
      <c r="C1084" s="246" t="s">
        <v>178</v>
      </c>
      <c r="D1084" s="247">
        <v>869312.5</v>
      </c>
      <c r="E1084" s="89"/>
      <c r="F1084" s="89"/>
      <c r="G1084" s="89"/>
    </row>
    <row r="1085" spans="1:7" ht="15.75">
      <c r="A1085" s="85">
        <v>44525</v>
      </c>
      <c r="B1085" s="86" t="s">
        <v>180</v>
      </c>
      <c r="C1085" s="246" t="s">
        <v>179</v>
      </c>
      <c r="D1085" s="247">
        <v>783200</v>
      </c>
      <c r="E1085" s="89"/>
      <c r="F1085" s="89"/>
      <c r="G1085" s="89"/>
    </row>
    <row r="1086" spans="1:7" ht="15.75">
      <c r="A1086" s="85">
        <v>44525</v>
      </c>
      <c r="B1086" s="86" t="s">
        <v>181</v>
      </c>
      <c r="C1086" s="246" t="s">
        <v>182</v>
      </c>
      <c r="D1086" s="247">
        <v>1041500</v>
      </c>
      <c r="E1086" s="89"/>
      <c r="F1086" s="89"/>
      <c r="G1086" s="89"/>
    </row>
    <row r="1087" spans="1:7" ht="15.75">
      <c r="A1087" s="85">
        <v>44525</v>
      </c>
      <c r="B1087" s="86" t="s">
        <v>184</v>
      </c>
      <c r="C1087" s="246" t="s">
        <v>183</v>
      </c>
      <c r="D1087" s="247">
        <v>3735000</v>
      </c>
      <c r="E1087" s="89"/>
      <c r="F1087" s="89"/>
      <c r="G1087" s="89"/>
    </row>
    <row r="1088" spans="1:7" ht="15.75">
      <c r="A1088" s="85">
        <v>44526</v>
      </c>
      <c r="B1088" s="86" t="s">
        <v>208</v>
      </c>
      <c r="C1088" s="246" t="s">
        <v>209</v>
      </c>
      <c r="D1088" s="247">
        <v>115864.2</v>
      </c>
      <c r="E1088" s="89"/>
      <c r="F1088" s="89"/>
      <c r="G1088" s="89"/>
    </row>
    <row r="1089" spans="1:10" ht="15.75">
      <c r="A1089" s="85">
        <v>44526</v>
      </c>
      <c r="B1089" s="86" t="s">
        <v>185</v>
      </c>
      <c r="C1089" s="246" t="s">
        <v>165</v>
      </c>
      <c r="D1089" s="247">
        <v>405625</v>
      </c>
      <c r="E1089" s="89"/>
      <c r="F1089" s="89"/>
      <c r="G1089" s="89"/>
    </row>
    <row r="1090" spans="1:10" ht="15.75">
      <c r="A1090" s="85">
        <v>44526</v>
      </c>
      <c r="B1090" s="86" t="s">
        <v>187</v>
      </c>
      <c r="C1090" s="246" t="s">
        <v>186</v>
      </c>
      <c r="D1090" s="247">
        <v>2565000</v>
      </c>
      <c r="E1090" s="89"/>
      <c r="F1090" s="89"/>
      <c r="G1090" s="89"/>
    </row>
    <row r="1091" spans="1:10" ht="15.75">
      <c r="A1091" s="85">
        <v>44529</v>
      </c>
      <c r="B1091" s="86" t="s">
        <v>189</v>
      </c>
      <c r="C1091" s="246" t="s">
        <v>188</v>
      </c>
      <c r="D1091" s="247">
        <v>3257259</v>
      </c>
      <c r="E1091" s="89"/>
      <c r="F1091" s="89"/>
      <c r="G1091" s="89"/>
    </row>
    <row r="1092" spans="1:10" ht="15.75">
      <c r="A1092" s="85">
        <v>44530</v>
      </c>
      <c r="B1092" s="86" t="s">
        <v>190</v>
      </c>
      <c r="C1092" s="246" t="s">
        <v>183</v>
      </c>
      <c r="D1092" s="247">
        <v>108000</v>
      </c>
      <c r="E1092" s="89"/>
      <c r="F1092" s="89"/>
      <c r="G1092" s="89"/>
    </row>
    <row r="1093" spans="1:10" ht="15.75">
      <c r="A1093" s="85">
        <v>44530</v>
      </c>
      <c r="B1093" s="86" t="s">
        <v>191</v>
      </c>
      <c r="C1093" s="246" t="s">
        <v>192</v>
      </c>
      <c r="D1093" s="247">
        <v>206250</v>
      </c>
      <c r="E1093" s="89"/>
      <c r="F1093" s="89"/>
      <c r="G1093" s="89"/>
    </row>
    <row r="1094" spans="1:10" ht="15.75">
      <c r="A1094" s="85">
        <v>44530</v>
      </c>
      <c r="B1094" s="86" t="s">
        <v>193</v>
      </c>
      <c r="C1094" s="246" t="s">
        <v>206</v>
      </c>
      <c r="D1094" s="247">
        <v>225000</v>
      </c>
      <c r="E1094" s="89"/>
      <c r="F1094" s="89"/>
      <c r="G1094" s="89"/>
    </row>
    <row r="1095" spans="1:10" ht="15.75">
      <c r="A1095" s="85">
        <v>44530</v>
      </c>
      <c r="B1095" s="86" t="s">
        <v>194</v>
      </c>
      <c r="C1095" s="246" t="s">
        <v>195</v>
      </c>
      <c r="D1095" s="247">
        <v>919966</v>
      </c>
      <c r="E1095" s="89"/>
      <c r="F1095" s="89"/>
      <c r="G1095" s="89"/>
    </row>
    <row r="1096" spans="1:10" ht="15.75">
      <c r="A1096" s="85">
        <v>44530</v>
      </c>
      <c r="B1096" s="86" t="s">
        <v>196</v>
      </c>
      <c r="C1096" s="246" t="s">
        <v>203</v>
      </c>
      <c r="D1096" s="247">
        <v>2002000</v>
      </c>
      <c r="E1096" s="89"/>
      <c r="F1096" s="89"/>
      <c r="G1096" s="89"/>
    </row>
    <row r="1097" spans="1:10" ht="15.75">
      <c r="A1097" s="85">
        <v>44530</v>
      </c>
      <c r="B1097" s="86" t="s">
        <v>197</v>
      </c>
      <c r="C1097" s="246" t="s">
        <v>170</v>
      </c>
      <c r="D1097" s="247">
        <v>4600000</v>
      </c>
      <c r="E1097" s="89"/>
      <c r="F1097" s="89"/>
      <c r="G1097" s="89"/>
    </row>
    <row r="1098" spans="1:10" ht="15.75">
      <c r="A1098" s="85">
        <v>44530</v>
      </c>
      <c r="B1098" s="86" t="s">
        <v>198</v>
      </c>
      <c r="C1098" s="246" t="s">
        <v>207</v>
      </c>
      <c r="D1098" s="248">
        <v>8121838.8499999996</v>
      </c>
      <c r="E1098" s="89"/>
      <c r="F1098" s="89"/>
      <c r="G1098" s="89"/>
    </row>
    <row r="1099" spans="1:10" ht="15.75">
      <c r="A1099" s="85">
        <v>44530</v>
      </c>
      <c r="B1099" s="86" t="s">
        <v>199</v>
      </c>
      <c r="C1099" s="246" t="s">
        <v>200</v>
      </c>
      <c r="D1099" s="248">
        <v>8540297.0099999998</v>
      </c>
      <c r="E1099" s="89"/>
      <c r="F1099" s="89"/>
      <c r="G1099" s="89"/>
    </row>
    <row r="1100" spans="1:10" ht="15.75">
      <c r="A1100" s="85"/>
      <c r="B1100" s="86"/>
      <c r="C1100" s="87"/>
      <c r="D1100" s="195"/>
      <c r="E1100" s="89"/>
      <c r="F1100" s="89"/>
      <c r="G1100" s="89"/>
    </row>
    <row r="1101" spans="1:10" ht="15.75" thickBot="1">
      <c r="A1101" s="90"/>
      <c r="B1101" s="91"/>
      <c r="C1101" s="90"/>
      <c r="D1101" s="249">
        <f>SUM(D1072:D1099)</f>
        <v>56721315.82</v>
      </c>
      <c r="E1101" s="93">
        <f>SUM(E1072:E1072)</f>
        <v>0</v>
      </c>
      <c r="F1101" s="93">
        <f>SUM(F1072:F1072)</f>
        <v>0</v>
      </c>
      <c r="G1101" s="93">
        <f>SUM(G1072:G1072)</f>
        <v>0</v>
      </c>
    </row>
    <row r="1102" spans="1:10" ht="13.5" thickTop="1">
      <c r="A1102" s="2"/>
      <c r="B1102" s="2"/>
      <c r="C1102" s="2"/>
      <c r="D1102" s="2"/>
      <c r="E1102" s="2"/>
      <c r="F1102" s="2"/>
      <c r="G1102" s="2"/>
    </row>
    <row r="1103" spans="1:10">
      <c r="A1103" s="90" t="s">
        <v>66</v>
      </c>
      <c r="B1103" s="2"/>
      <c r="C1103" s="90"/>
      <c r="D1103" s="2"/>
      <c r="E1103" s="2"/>
      <c r="F1103" s="2"/>
      <c r="G1103" s="2"/>
    </row>
    <row r="1104" spans="1:10">
      <c r="A1104" s="2"/>
      <c r="B1104" s="2"/>
      <c r="C1104" s="2"/>
      <c r="D1104" s="3" t="s">
        <v>67</v>
      </c>
      <c r="E1104" s="3"/>
      <c r="F1104" s="2"/>
      <c r="G1104" s="2"/>
      <c r="J1104" s="71"/>
    </row>
    <row r="1105" spans="1:7">
      <c r="A1105" s="94"/>
      <c r="B1105" s="95" t="s">
        <v>0</v>
      </c>
      <c r="C1105" s="95" t="s">
        <v>68</v>
      </c>
      <c r="D1105" s="95" t="s">
        <v>69</v>
      </c>
      <c r="E1105" s="95" t="s">
        <v>70</v>
      </c>
      <c r="F1105" s="95" t="s">
        <v>71</v>
      </c>
      <c r="G1105" s="95" t="s">
        <v>72</v>
      </c>
    </row>
    <row r="1107" spans="1:7">
      <c r="A1107" s="96" t="s">
        <v>73</v>
      </c>
      <c r="B1107" s="3" t="s">
        <v>74</v>
      </c>
      <c r="C1107" s="97" t="s">
        <v>75</v>
      </c>
      <c r="D1107" s="98"/>
      <c r="E1107" s="71"/>
      <c r="F1107" s="98"/>
      <c r="G1107" s="99"/>
    </row>
    <row r="1108" spans="1:7">
      <c r="A1108" s="96" t="s">
        <v>76</v>
      </c>
      <c r="B1108" s="3" t="s">
        <v>74</v>
      </c>
      <c r="C1108" s="97" t="s">
        <v>77</v>
      </c>
      <c r="D1108" s="98"/>
      <c r="E1108" s="71"/>
      <c r="F1108" s="98"/>
      <c r="G1108" s="99"/>
    </row>
    <row r="1109" spans="1:7">
      <c r="A1109" s="96" t="s">
        <v>130</v>
      </c>
      <c r="B1109" s="3" t="s">
        <v>74</v>
      </c>
      <c r="C1109" s="97" t="s">
        <v>131</v>
      </c>
      <c r="D1109" s="98"/>
      <c r="E1109" s="71"/>
      <c r="F1109" s="98"/>
      <c r="G1109" s="99"/>
    </row>
    <row r="1110" spans="1:7">
      <c r="A1110" s="96" t="s">
        <v>78</v>
      </c>
      <c r="B1110" s="3" t="s">
        <v>74</v>
      </c>
      <c r="C1110" s="97" t="s">
        <v>79</v>
      </c>
      <c r="D1110" s="98"/>
      <c r="E1110" s="71"/>
      <c r="F1110" s="98"/>
      <c r="G1110" s="99"/>
    </row>
    <row r="1111" spans="1:7">
      <c r="A1111" s="96" t="s">
        <v>80</v>
      </c>
      <c r="B1111" s="3" t="s">
        <v>74</v>
      </c>
      <c r="C1111" s="97" t="s">
        <v>81</v>
      </c>
      <c r="D1111" s="98"/>
      <c r="E1111" s="71"/>
      <c r="F1111" s="98"/>
      <c r="G1111" s="99"/>
    </row>
    <row r="1112" spans="1:7">
      <c r="A1112" s="96" t="s">
        <v>82</v>
      </c>
      <c r="B1112" s="3" t="s">
        <v>74</v>
      </c>
      <c r="C1112" s="97" t="s">
        <v>83</v>
      </c>
      <c r="D1112" s="98"/>
      <c r="E1112" s="71"/>
      <c r="F1112" s="98"/>
      <c r="G1112" s="99"/>
    </row>
    <row r="1113" spans="1:7">
      <c r="A1113" s="96"/>
      <c r="B1113" s="100"/>
      <c r="C1113" s="97"/>
      <c r="D1113" s="101"/>
      <c r="E1113" s="102"/>
      <c r="F1113" s="196"/>
      <c r="G1113" s="99"/>
    </row>
    <row r="1114" spans="1:7">
      <c r="A1114" s="8"/>
      <c r="B1114" s="7"/>
      <c r="C1114" s="4"/>
      <c r="D1114" s="4"/>
      <c r="E1114" s="4"/>
      <c r="F1114" s="6"/>
      <c r="G1114" s="5"/>
    </row>
    <row r="1115" spans="1:7">
      <c r="A1115" s="8"/>
      <c r="B1115" s="7"/>
      <c r="C1115" s="4"/>
      <c r="D1115" s="4"/>
      <c r="E1115" s="4"/>
      <c r="F1115" s="6"/>
      <c r="G1115" s="5"/>
    </row>
    <row r="1116" spans="1:7">
      <c r="A1116" s="8"/>
      <c r="B1116" s="7"/>
      <c r="C1116" s="4"/>
      <c r="D1116" s="4"/>
      <c r="E1116" s="4"/>
      <c r="F1116" s="6"/>
      <c r="G1116" s="5"/>
    </row>
    <row r="1117" spans="1:7">
      <c r="A1117" s="8"/>
      <c r="B1117" s="7"/>
      <c r="C1117" s="4"/>
      <c r="D1117" s="4"/>
      <c r="E1117" s="4"/>
      <c r="F1117" s="6"/>
      <c r="G1117" s="5"/>
    </row>
    <row r="1118" spans="1:7">
      <c r="A1118" s="8"/>
      <c r="B1118" s="7"/>
      <c r="C1118" s="4"/>
      <c r="D1118" s="4"/>
      <c r="E1118" s="4"/>
      <c r="F1118" s="6"/>
      <c r="G1118" s="5"/>
    </row>
    <row r="1119" spans="1:7">
      <c r="A1119" s="36" t="s">
        <v>28</v>
      </c>
      <c r="B1119" s="36"/>
      <c r="C1119" s="36"/>
      <c r="D1119" s="29"/>
      <c r="E1119" s="29"/>
      <c r="F1119" s="34"/>
      <c r="G1119" s="34"/>
    </row>
    <row r="1120" spans="1:7">
      <c r="A1120" s="46" t="s">
        <v>29</v>
      </c>
      <c r="B1120" s="45"/>
      <c r="C1120" s="29"/>
      <c r="D1120" s="29"/>
      <c r="E1120" s="29"/>
      <c r="F1120" s="341" t="s">
        <v>27</v>
      </c>
      <c r="G1120" s="341"/>
    </row>
    <row r="1121" spans="1:7">
      <c r="A1121" s="46"/>
      <c r="B1121" s="45"/>
      <c r="C1121" s="29"/>
      <c r="D1121" s="29"/>
      <c r="E1121" s="29"/>
      <c r="F1121" s="72"/>
      <c r="G1121" s="72"/>
    </row>
    <row r="1122" spans="1:7">
      <c r="E1122" s="130"/>
    </row>
    <row r="1123" spans="1:7">
      <c r="E1123" s="131"/>
      <c r="F1123" s="36"/>
    </row>
    <row r="1124" spans="1:7">
      <c r="E1124" s="72" t="s">
        <v>112</v>
      </c>
    </row>
    <row r="1134" spans="1:7">
      <c r="A1134" s="69"/>
      <c r="B1134" s="69"/>
      <c r="C1134" s="69"/>
      <c r="D1134" s="69"/>
      <c r="E1134" s="69"/>
      <c r="F1134" s="69"/>
      <c r="G1134" s="69"/>
    </row>
    <row r="1135" spans="1:7">
      <c r="A1135" s="69"/>
      <c r="B1135" s="69"/>
      <c r="C1135" s="69"/>
      <c r="D1135" s="69"/>
      <c r="E1135" s="69"/>
      <c r="F1135" s="69"/>
      <c r="G1135" s="69"/>
    </row>
    <row r="1136" spans="1:7" ht="25.5">
      <c r="A1136" s="278"/>
      <c r="B1136" s="278"/>
      <c r="C1136" s="278"/>
      <c r="D1136" s="278"/>
      <c r="E1136" s="278"/>
      <c r="F1136" s="278"/>
      <c r="G1136" s="278"/>
    </row>
    <row r="1137" spans="1:7" ht="26.25">
      <c r="A1137" s="279"/>
      <c r="B1137" s="280"/>
      <c r="C1137" s="278"/>
      <c r="D1137" s="281"/>
      <c r="E1137" s="282"/>
      <c r="F1137" s="280"/>
      <c r="G1137" s="280"/>
    </row>
    <row r="1138" spans="1:7" ht="26.25">
      <c r="A1138" s="279"/>
      <c r="B1138" s="280"/>
      <c r="C1138" s="278"/>
      <c r="D1138" s="281"/>
      <c r="E1138" s="282"/>
      <c r="F1138" s="280"/>
      <c r="G1138" s="280"/>
    </row>
    <row r="1139" spans="1:7" ht="26.25">
      <c r="A1139" s="279"/>
      <c r="B1139" s="280"/>
      <c r="C1139" s="278"/>
      <c r="D1139" s="281"/>
      <c r="E1139" s="282"/>
      <c r="F1139" s="280"/>
      <c r="G1139" s="280"/>
    </row>
    <row r="1140" spans="1:7" ht="26.25">
      <c r="A1140" s="279"/>
      <c r="B1140" s="280"/>
      <c r="C1140" s="278"/>
      <c r="D1140" s="281"/>
      <c r="E1140" s="282"/>
      <c r="F1140" s="280"/>
      <c r="G1140" s="280"/>
    </row>
    <row r="1141" spans="1:7" ht="26.25">
      <c r="A1141" s="354" t="s">
        <v>2</v>
      </c>
      <c r="B1141" s="354"/>
      <c r="C1141" s="354"/>
      <c r="D1141" s="354"/>
      <c r="E1141" s="354"/>
      <c r="F1141" s="354"/>
      <c r="G1141" s="354"/>
    </row>
    <row r="1142" spans="1:7" ht="25.5">
      <c r="A1142" s="355" t="s">
        <v>3</v>
      </c>
      <c r="B1142" s="355"/>
      <c r="C1142" s="355"/>
      <c r="D1142" s="355"/>
      <c r="E1142" s="355"/>
      <c r="F1142" s="355"/>
      <c r="G1142" s="355"/>
    </row>
    <row r="1143" spans="1:7" ht="26.25">
      <c r="A1143" s="354" t="s">
        <v>4</v>
      </c>
      <c r="B1143" s="354"/>
      <c r="C1143" s="354"/>
      <c r="D1143" s="354"/>
      <c r="E1143" s="354"/>
      <c r="F1143" s="354"/>
      <c r="G1143" s="354"/>
    </row>
    <row r="1144" spans="1:7" ht="26.25">
      <c r="A1144" s="354" t="s">
        <v>5</v>
      </c>
      <c r="B1144" s="354"/>
      <c r="C1144" s="354"/>
      <c r="D1144" s="354"/>
      <c r="E1144" s="354"/>
      <c r="F1144" s="354"/>
      <c r="G1144" s="354"/>
    </row>
    <row r="1145" spans="1:7" ht="26.25">
      <c r="A1145" s="283" t="s">
        <v>1</v>
      </c>
      <c r="B1145" s="283"/>
      <c r="C1145" s="284"/>
      <c r="D1145" s="285"/>
      <c r="E1145" s="283"/>
      <c r="F1145" s="282"/>
      <c r="G1145" s="286" t="s">
        <v>0</v>
      </c>
    </row>
    <row r="1146" spans="1:7" ht="26.25">
      <c r="A1146" s="287" t="s">
        <v>6</v>
      </c>
      <c r="B1146" s="287"/>
      <c r="C1146" s="287"/>
      <c r="D1146" s="288"/>
      <c r="E1146" s="282"/>
      <c r="F1146" s="289"/>
      <c r="G1146" s="250">
        <v>44561</v>
      </c>
    </row>
    <row r="1147" spans="1:7" ht="25.5">
      <c r="A1147" s="278"/>
      <c r="B1147" s="278"/>
      <c r="C1147" s="290"/>
      <c r="D1147" s="289"/>
      <c r="E1147" s="291"/>
      <c r="F1147" s="292"/>
      <c r="G1147" s="292"/>
    </row>
    <row r="1148" spans="1:7" ht="25.5">
      <c r="A1148" s="293" t="s">
        <v>211</v>
      </c>
      <c r="B1148" s="294"/>
      <c r="C1148" s="295"/>
      <c r="D1148" s="295"/>
      <c r="E1148" s="295"/>
      <c r="F1148" s="296">
        <f>+G1027</f>
        <v>371589385.92999995</v>
      </c>
      <c r="G1148" s="296"/>
    </row>
    <row r="1149" spans="1:7" ht="25.5">
      <c r="A1149" s="293" t="s">
        <v>212</v>
      </c>
      <c r="B1149" s="294"/>
      <c r="C1149" s="295"/>
      <c r="D1149" s="295"/>
      <c r="E1149" s="295"/>
      <c r="F1149" s="296">
        <v>0</v>
      </c>
      <c r="G1149" s="296"/>
    </row>
    <row r="1150" spans="1:7" ht="26.25">
      <c r="A1150" s="295"/>
      <c r="B1150" s="294"/>
      <c r="C1150" s="295"/>
      <c r="D1150" s="297" t="s">
        <v>15</v>
      </c>
      <c r="E1150" s="295"/>
      <c r="F1150" s="298"/>
      <c r="G1150" s="299">
        <f>+F1148+F1149+F1150</f>
        <v>371589385.92999995</v>
      </c>
    </row>
    <row r="1151" spans="1:7" ht="25.5">
      <c r="A1151" s="295"/>
      <c r="B1151" s="294"/>
      <c r="C1151" s="295"/>
      <c r="D1151" s="295"/>
      <c r="E1151" s="295"/>
      <c r="F1151" s="300"/>
      <c r="G1151" s="301"/>
    </row>
    <row r="1152" spans="1:7" ht="25.5">
      <c r="A1152" s="295"/>
      <c r="B1152" s="294"/>
      <c r="C1152" s="295"/>
      <c r="D1152" s="295"/>
      <c r="E1152" s="295"/>
      <c r="F1152" s="300"/>
      <c r="G1152" s="301"/>
    </row>
    <row r="1153" spans="1:7" ht="25.5">
      <c r="A1153" s="295"/>
      <c r="B1153" s="294"/>
      <c r="C1153" s="295"/>
      <c r="D1153" s="295"/>
      <c r="E1153" s="295"/>
      <c r="F1153" s="300"/>
      <c r="G1153" s="301"/>
    </row>
    <row r="1154" spans="1:7" ht="26.25">
      <c r="A1154" s="302" t="s">
        <v>7</v>
      </c>
      <c r="B1154" s="294"/>
      <c r="C1154" s="295"/>
      <c r="D1154" s="295"/>
      <c r="E1154" s="295"/>
      <c r="F1154" s="300"/>
      <c r="G1154" s="300"/>
    </row>
    <row r="1155" spans="1:7" ht="26.25">
      <c r="A1155" s="303" t="s">
        <v>216</v>
      </c>
      <c r="B1155" s="302"/>
      <c r="C1155" s="302"/>
      <c r="D1155" s="297"/>
      <c r="E1155" s="295"/>
      <c r="F1155" s="300">
        <v>148880</v>
      </c>
      <c r="G1155" s="300"/>
    </row>
    <row r="1156" spans="1:7" ht="25.5">
      <c r="A1156" s="303" t="s">
        <v>217</v>
      </c>
      <c r="B1156" s="303"/>
      <c r="C1156" s="303"/>
      <c r="D1156" s="295"/>
      <c r="E1156" s="295"/>
      <c r="F1156" s="300">
        <v>9600</v>
      </c>
      <c r="G1156" s="300"/>
    </row>
    <row r="1157" spans="1:7" ht="25.5">
      <c r="A1157" s="303" t="s">
        <v>127</v>
      </c>
      <c r="B1157" s="303"/>
      <c r="C1157" s="303"/>
      <c r="D1157" s="295"/>
      <c r="E1157" s="295"/>
      <c r="F1157" s="300">
        <v>157560</v>
      </c>
      <c r="G1157" s="300"/>
    </row>
    <row r="1158" spans="1:7" ht="25.5">
      <c r="A1158" s="303" t="s">
        <v>218</v>
      </c>
      <c r="B1158" s="303"/>
      <c r="C1158" s="303"/>
      <c r="D1158" s="295"/>
      <c r="E1158" s="295"/>
      <c r="F1158" s="300">
        <v>9475</v>
      </c>
      <c r="G1158" s="300"/>
    </row>
    <row r="1159" spans="1:7" ht="25.5">
      <c r="A1159" s="303" t="s">
        <v>218</v>
      </c>
      <c r="B1159" s="303"/>
      <c r="C1159" s="303"/>
      <c r="D1159" s="295"/>
      <c r="E1159" s="295"/>
      <c r="F1159" s="300">
        <v>16825</v>
      </c>
      <c r="G1159" s="300"/>
    </row>
    <row r="1160" spans="1:7" ht="25.5" hidden="1">
      <c r="A1160" s="303" t="s">
        <v>53</v>
      </c>
      <c r="B1160" s="303"/>
      <c r="C1160" s="303"/>
      <c r="D1160" s="295"/>
      <c r="E1160" s="295"/>
      <c r="F1160" s="300">
        <v>0</v>
      </c>
      <c r="G1160" s="300"/>
    </row>
    <row r="1161" spans="1:7" ht="25.5" hidden="1">
      <c r="A1161" s="303" t="s">
        <v>127</v>
      </c>
      <c r="B1161" s="303"/>
      <c r="C1161" s="303"/>
      <c r="D1161" s="295"/>
      <c r="E1161" s="304"/>
      <c r="F1161" s="300">
        <v>0</v>
      </c>
      <c r="G1161" s="300"/>
    </row>
    <row r="1162" spans="1:7" ht="25.5" hidden="1">
      <c r="A1162" s="303" t="s">
        <v>103</v>
      </c>
      <c r="B1162" s="303"/>
      <c r="C1162" s="303"/>
      <c r="D1162" s="295"/>
      <c r="E1162" s="295"/>
      <c r="F1162" s="300">
        <v>0</v>
      </c>
      <c r="G1162" s="300"/>
    </row>
    <row r="1163" spans="1:7" ht="25.5" hidden="1">
      <c r="A1163" s="303" t="s">
        <v>105</v>
      </c>
      <c r="B1163" s="303"/>
      <c r="C1163" s="303"/>
      <c r="D1163" s="295"/>
      <c r="E1163" s="295"/>
      <c r="F1163" s="300">
        <v>0</v>
      </c>
      <c r="G1163" s="300"/>
    </row>
    <row r="1164" spans="1:7" ht="25.5" hidden="1">
      <c r="A1164" s="303" t="s">
        <v>107</v>
      </c>
      <c r="B1164" s="303"/>
      <c r="C1164" s="303"/>
      <c r="D1164" s="295"/>
      <c r="E1164" s="295"/>
      <c r="F1164" s="300">
        <v>0</v>
      </c>
      <c r="G1164" s="300"/>
    </row>
    <row r="1165" spans="1:7" ht="26.25">
      <c r="A1165" s="278"/>
      <c r="B1165" s="294"/>
      <c r="C1165" s="297"/>
      <c r="D1165" s="297" t="s">
        <v>15</v>
      </c>
      <c r="E1165" s="304"/>
      <c r="F1165" s="300"/>
      <c r="G1165" s="299">
        <f>F1155+F1156+F1157+F1158+F1163+F1159+F1160+F1161+F1162+F1164</f>
        <v>342340</v>
      </c>
    </row>
    <row r="1166" spans="1:7" ht="26.25">
      <c r="A1166" s="278"/>
      <c r="B1166" s="294"/>
      <c r="C1166" s="297"/>
      <c r="D1166" s="297"/>
      <c r="E1166" s="304"/>
      <c r="F1166" s="300"/>
      <c r="G1166" s="305"/>
    </row>
    <row r="1167" spans="1:7" ht="26.25">
      <c r="A1167" s="302"/>
      <c r="B1167" s="294"/>
      <c r="C1167" s="297"/>
      <c r="D1167" s="297"/>
      <c r="E1167" s="304"/>
      <c r="F1167" s="300"/>
      <c r="G1167" s="305"/>
    </row>
    <row r="1168" spans="1:7" ht="26.25">
      <c r="A1168" s="303"/>
      <c r="B1168" s="294"/>
      <c r="C1168" s="297"/>
      <c r="D1168" s="297"/>
      <c r="E1168" s="304"/>
      <c r="F1168" s="300"/>
      <c r="G1168" s="305"/>
    </row>
    <row r="1169" spans="1:9" ht="26.25">
      <c r="A1169" s="297"/>
      <c r="B1169" s="294"/>
      <c r="C1169" s="295"/>
      <c r="D1169" s="295"/>
      <c r="E1169" s="304"/>
      <c r="F1169" s="300"/>
      <c r="G1169" s="301"/>
    </row>
    <row r="1170" spans="1:9" ht="26.25">
      <c r="A1170" s="302" t="s">
        <v>11</v>
      </c>
      <c r="B1170" s="303"/>
      <c r="C1170" s="303"/>
      <c r="D1170" s="295"/>
      <c r="E1170" s="304"/>
      <c r="F1170" s="300"/>
      <c r="G1170" s="301"/>
    </row>
    <row r="1171" spans="1:9" ht="26.25">
      <c r="A1171" s="306"/>
      <c r="B1171" s="306"/>
      <c r="C1171" s="306"/>
      <c r="D1171" s="307"/>
      <c r="E1171" s="308"/>
      <c r="F1171" s="300"/>
      <c r="G1171" s="301"/>
    </row>
    <row r="1172" spans="1:9" ht="25.5">
      <c r="A1172" s="309" t="s">
        <v>215</v>
      </c>
      <c r="B1172" s="309"/>
      <c r="C1172" s="309"/>
      <c r="D1172" s="307"/>
      <c r="E1172" s="310"/>
      <c r="F1172" s="300">
        <f>308679056.18</f>
        <v>308679056.18000001</v>
      </c>
      <c r="G1172" s="301"/>
    </row>
    <row r="1173" spans="1:9" ht="25.5" hidden="1">
      <c r="A1173" s="309" t="s">
        <v>128</v>
      </c>
      <c r="B1173" s="309"/>
      <c r="C1173" s="309"/>
      <c r="D1173" s="307"/>
      <c r="E1173" s="310"/>
      <c r="F1173" s="300">
        <v>0</v>
      </c>
      <c r="G1173" s="301"/>
    </row>
    <row r="1174" spans="1:9" ht="25.5" hidden="1">
      <c r="A1174" s="309" t="s">
        <v>151</v>
      </c>
      <c r="B1174" s="309"/>
      <c r="C1174" s="309"/>
      <c r="D1174" s="307"/>
      <c r="E1174" s="310"/>
      <c r="F1174" s="300">
        <v>0</v>
      </c>
      <c r="G1174" s="301"/>
    </row>
    <row r="1175" spans="1:9" ht="25.5" hidden="1">
      <c r="A1175" s="309" t="s">
        <v>152</v>
      </c>
      <c r="B1175" s="309"/>
      <c r="C1175" s="309"/>
      <c r="D1175" s="307"/>
      <c r="E1175" s="310"/>
      <c r="F1175" s="300">
        <v>0</v>
      </c>
      <c r="G1175" s="301"/>
      <c r="I1175" s="251"/>
    </row>
    <row r="1176" spans="1:9" ht="25.5" hidden="1">
      <c r="A1176" s="309" t="s">
        <v>150</v>
      </c>
      <c r="B1176" s="309"/>
      <c r="C1176" s="309"/>
      <c r="D1176" s="307"/>
      <c r="E1176" s="310"/>
      <c r="F1176" s="300">
        <v>0</v>
      </c>
      <c r="G1176" s="301"/>
    </row>
    <row r="1177" spans="1:9" ht="25.5" hidden="1">
      <c r="A1177" s="309" t="s">
        <v>141</v>
      </c>
      <c r="B1177" s="309"/>
      <c r="C1177" s="309"/>
      <c r="D1177" s="307"/>
      <c r="E1177" s="310"/>
      <c r="F1177" s="301"/>
      <c r="G1177" s="301"/>
    </row>
    <row r="1178" spans="1:9" ht="26.25">
      <c r="A1178" s="297"/>
      <c r="B1178" s="294"/>
      <c r="C1178" s="295"/>
      <c r="D1178" s="297" t="s">
        <v>15</v>
      </c>
      <c r="E1178" s="304"/>
      <c r="F1178" s="300"/>
      <c r="G1178" s="299">
        <f>+F1172+F1173+F1174+F1175+F1176+F1177</f>
        <v>308679056.18000001</v>
      </c>
    </row>
    <row r="1179" spans="1:9" ht="26.25">
      <c r="A1179" s="297"/>
      <c r="B1179" s="294"/>
      <c r="C1179" s="295"/>
      <c r="D1179" s="295"/>
      <c r="E1179" s="304"/>
      <c r="F1179" s="300"/>
      <c r="G1179" s="301"/>
    </row>
    <row r="1180" spans="1:9" ht="27" thickBot="1">
      <c r="A1180" s="297"/>
      <c r="B1180" s="294"/>
      <c r="C1180" s="278"/>
      <c r="D1180" s="297" t="s">
        <v>16</v>
      </c>
      <c r="E1180" s="304"/>
      <c r="F1180" s="300"/>
      <c r="G1180" s="311">
        <f>+G1165+G1150-G1178</f>
        <v>63252669.74999994</v>
      </c>
    </row>
    <row r="1181" spans="1:9" ht="27" thickTop="1">
      <c r="A1181" s="297"/>
      <c r="B1181" s="294"/>
      <c r="C1181" s="295"/>
      <c r="D1181" s="295"/>
      <c r="E1181" s="304"/>
      <c r="F1181" s="300"/>
      <c r="G1181" s="301"/>
      <c r="I1181" s="251"/>
    </row>
    <row r="1182" spans="1:9" ht="26.25">
      <c r="A1182" s="312"/>
      <c r="B1182" s="313" t="s">
        <v>17</v>
      </c>
      <c r="C1182" s="314"/>
      <c r="D1182" s="312"/>
      <c r="E1182" s="312"/>
      <c r="F1182" s="315"/>
      <c r="G1182" s="315"/>
    </row>
    <row r="1183" spans="1:9" ht="26.25">
      <c r="A1183" s="302" t="s">
        <v>18</v>
      </c>
      <c r="B1183" s="294"/>
      <c r="C1183" s="295"/>
      <c r="D1183" s="295"/>
      <c r="E1183" s="295"/>
      <c r="F1183" s="300"/>
      <c r="G1183" s="301"/>
    </row>
    <row r="1184" spans="1:9" ht="25.5">
      <c r="A1184" s="295"/>
      <c r="B1184" s="294"/>
      <c r="C1184" s="295"/>
      <c r="D1184" s="295"/>
      <c r="E1184" s="295"/>
      <c r="F1184" s="300"/>
      <c r="G1184" s="278"/>
    </row>
    <row r="1185" spans="1:11" ht="25.5">
      <c r="A1185" s="303" t="s">
        <v>19</v>
      </c>
      <c r="B1185" s="294"/>
      <c r="C1185" s="295"/>
      <c r="D1185" s="295"/>
      <c r="E1185" s="295"/>
      <c r="F1185" s="301">
        <f>129037914.03+94400</f>
        <v>129132314.03</v>
      </c>
      <c r="G1185" s="300"/>
    </row>
    <row r="1186" spans="1:11" ht="26.25" thickBot="1">
      <c r="A1186" s="295"/>
      <c r="B1186" s="294"/>
      <c r="C1186" s="295"/>
      <c r="D1186" s="295"/>
      <c r="E1186" s="295"/>
      <c r="F1186" s="300"/>
      <c r="G1186" s="316">
        <f>G1180+F1185</f>
        <v>192384983.77999994</v>
      </c>
      <c r="H1186" s="70"/>
    </row>
    <row r="1187" spans="1:11" ht="27" thickTop="1">
      <c r="A1187" s="297" t="s">
        <v>11</v>
      </c>
      <c r="B1187" s="294"/>
      <c r="C1187" s="295"/>
      <c r="D1187" s="295"/>
      <c r="E1187" s="295"/>
      <c r="F1187" s="300"/>
      <c r="G1187" s="301"/>
      <c r="H1187" s="70"/>
      <c r="K1187" s="71"/>
    </row>
    <row r="1188" spans="1:11" ht="26.25">
      <c r="A1188" s="297"/>
      <c r="B1188" s="294"/>
      <c r="C1188" s="295"/>
      <c r="D1188" s="295"/>
      <c r="E1188" s="295"/>
      <c r="F1188" s="300"/>
      <c r="G1188" s="301"/>
    </row>
    <row r="1189" spans="1:11" ht="25.5">
      <c r="A1189" s="303" t="s">
        <v>20</v>
      </c>
      <c r="B1189" s="294"/>
      <c r="C1189" s="295"/>
      <c r="D1189" s="295"/>
      <c r="E1189" s="295"/>
      <c r="F1189" s="300"/>
      <c r="G1189" s="301"/>
    </row>
    <row r="1190" spans="1:11" ht="25.5">
      <c r="A1190" s="295"/>
      <c r="B1190" s="294"/>
      <c r="C1190" s="295"/>
      <c r="D1190" s="295"/>
      <c r="E1190" s="295"/>
      <c r="F1190" s="317"/>
      <c r="G1190" s="298">
        <f>+F1189+F1190</f>
        <v>0</v>
      </c>
    </row>
    <row r="1191" spans="1:11" ht="27" thickBot="1">
      <c r="A1191" s="297" t="s">
        <v>21</v>
      </c>
      <c r="B1191" s="294"/>
      <c r="C1191" s="295"/>
      <c r="D1191" s="295"/>
      <c r="E1191" s="295"/>
      <c r="F1191" s="318"/>
      <c r="G1191" s="319">
        <f>+G1186-G1190</f>
        <v>192384983.77999994</v>
      </c>
      <c r="I1191" s="208"/>
    </row>
    <row r="1192" spans="1:11" ht="27" thickTop="1">
      <c r="A1192" s="297"/>
      <c r="B1192" s="294"/>
      <c r="C1192" s="295"/>
      <c r="D1192" s="295"/>
      <c r="E1192" s="295"/>
      <c r="F1192" s="300"/>
      <c r="G1192" s="320"/>
    </row>
    <row r="1193" spans="1:11" ht="26.25">
      <c r="A1193" s="297"/>
      <c r="B1193" s="294"/>
      <c r="C1193" s="295"/>
      <c r="D1193" s="295"/>
      <c r="E1193" s="295"/>
      <c r="F1193" s="300"/>
      <c r="G1193" s="320"/>
      <c r="I1193" s="208"/>
    </row>
    <row r="1194" spans="1:11" ht="26.25">
      <c r="A1194" s="302" t="s">
        <v>22</v>
      </c>
      <c r="B1194" s="302"/>
      <c r="C1194" s="302"/>
      <c r="D1194" s="302"/>
      <c r="E1194" s="356"/>
      <c r="F1194" s="356"/>
      <c r="G1194" s="303"/>
      <c r="H1194" s="70"/>
    </row>
    <row r="1195" spans="1:11" ht="25.5">
      <c r="A1195" s="303"/>
      <c r="B1195" s="303"/>
      <c r="C1195" s="303"/>
      <c r="D1195" s="303"/>
      <c r="E1195" s="321"/>
      <c r="F1195" s="322"/>
      <c r="G1195" s="303"/>
      <c r="H1195" s="70"/>
    </row>
    <row r="1196" spans="1:11" ht="25.5">
      <c r="A1196" s="293" t="s">
        <v>213</v>
      </c>
      <c r="B1196" s="303"/>
      <c r="C1196" s="303"/>
      <c r="D1196" s="303"/>
      <c r="E1196" s="323"/>
      <c r="F1196" s="323">
        <f>+F1148</f>
        <v>371589385.92999995</v>
      </c>
      <c r="G1196" s="324"/>
      <c r="H1196" s="70"/>
      <c r="I1196" s="252"/>
    </row>
    <row r="1197" spans="1:11" ht="25.5">
      <c r="A1197" s="293" t="s">
        <v>212</v>
      </c>
      <c r="B1197" s="303"/>
      <c r="C1197" s="303"/>
      <c r="D1197" s="303"/>
      <c r="E1197" s="357">
        <f>+G1165</f>
        <v>342340</v>
      </c>
      <c r="F1197" s="357"/>
      <c r="G1197" s="303"/>
    </row>
    <row r="1198" spans="1:11" ht="27" thickBot="1">
      <c r="A1198" s="302"/>
      <c r="B1198" s="302"/>
      <c r="C1198" s="302" t="s">
        <v>23</v>
      </c>
      <c r="D1198" s="303"/>
      <c r="E1198" s="322"/>
      <c r="F1198" s="322"/>
      <c r="G1198" s="325">
        <f>F1196+E1197</f>
        <v>371931725.92999995</v>
      </c>
    </row>
    <row r="1199" spans="1:11" ht="27" thickTop="1">
      <c r="A1199" s="302"/>
      <c r="B1199" s="302"/>
      <c r="C1199" s="302"/>
      <c r="D1199" s="303"/>
      <c r="E1199" s="322"/>
      <c r="F1199" s="322"/>
      <c r="G1199" s="303"/>
    </row>
    <row r="1200" spans="1:11" ht="26.25">
      <c r="A1200" s="302" t="s">
        <v>18</v>
      </c>
      <c r="B1200" s="302"/>
      <c r="C1200" s="302"/>
      <c r="D1200" s="303"/>
      <c r="E1200" s="322"/>
      <c r="F1200" s="322"/>
      <c r="G1200" s="303"/>
      <c r="I1200" s="253"/>
    </row>
    <row r="1201" spans="1:8" ht="26.25">
      <c r="A1201" s="302"/>
      <c r="B1201" s="302"/>
      <c r="C1201" s="302"/>
      <c r="D1201" s="303"/>
      <c r="E1201" s="322"/>
      <c r="F1201" s="322"/>
      <c r="G1201" s="324"/>
    </row>
    <row r="1202" spans="1:8" ht="26.25">
      <c r="A1202" s="302" t="s">
        <v>97</v>
      </c>
      <c r="B1202" s="326"/>
      <c r="C1202" s="297"/>
      <c r="D1202" s="297"/>
      <c r="E1202" s="322"/>
      <c r="F1202" s="322"/>
      <c r="G1202" s="327"/>
    </row>
    <row r="1203" spans="1:8" ht="27" thickBot="1">
      <c r="A1203" s="302"/>
      <c r="B1203" s="302"/>
      <c r="C1203" s="302" t="s">
        <v>23</v>
      </c>
      <c r="D1203" s="303"/>
      <c r="E1203" s="322"/>
      <c r="F1203" s="322"/>
      <c r="G1203" s="325">
        <f>G1198+F1202</f>
        <v>371931725.92999995</v>
      </c>
    </row>
    <row r="1204" spans="1:8" ht="27" thickTop="1">
      <c r="A1204" s="302"/>
      <c r="B1204" s="302"/>
      <c r="C1204" s="302"/>
      <c r="D1204" s="303"/>
      <c r="E1204" s="322"/>
      <c r="F1204" s="322"/>
      <c r="G1204" s="328"/>
    </row>
    <row r="1205" spans="1:8" ht="26.25">
      <c r="A1205" s="302" t="s">
        <v>11</v>
      </c>
      <c r="B1205" s="302"/>
      <c r="C1205" s="302"/>
      <c r="D1205" s="303"/>
      <c r="E1205" s="322"/>
      <c r="F1205" s="322"/>
      <c r="G1205" s="328"/>
    </row>
    <row r="1206" spans="1:8" ht="26.25">
      <c r="A1206" s="302"/>
      <c r="B1206" s="302"/>
      <c r="C1206" s="302"/>
      <c r="D1206" s="303"/>
      <c r="E1206" s="322"/>
      <c r="F1206" s="322"/>
      <c r="G1206" s="328"/>
    </row>
    <row r="1207" spans="1:8" ht="25.5">
      <c r="A1207" s="309" t="s">
        <v>265</v>
      </c>
      <c r="B1207" s="309"/>
      <c r="C1207" s="309"/>
      <c r="D1207" s="307"/>
      <c r="E1207" s="322"/>
      <c r="F1207" s="300">
        <f>308679056.18-F1211</f>
        <v>179546742.15000001</v>
      </c>
      <c r="G1207" s="324"/>
    </row>
    <row r="1208" spans="1:8" ht="25.5" hidden="1">
      <c r="A1208" s="309" t="s">
        <v>151</v>
      </c>
      <c r="B1208" s="309"/>
      <c r="C1208" s="309"/>
      <c r="D1208" s="307"/>
      <c r="E1208" s="322"/>
      <c r="F1208" s="300">
        <v>0</v>
      </c>
      <c r="G1208" s="324"/>
    </row>
    <row r="1209" spans="1:8" ht="25.5" hidden="1">
      <c r="A1209" s="309" t="s">
        <v>152</v>
      </c>
      <c r="B1209" s="309"/>
      <c r="C1209" s="309"/>
      <c r="D1209" s="307"/>
      <c r="E1209" s="322"/>
      <c r="F1209" s="300">
        <v>0</v>
      </c>
      <c r="G1209" s="324"/>
    </row>
    <row r="1210" spans="1:8" ht="25.5" hidden="1">
      <c r="A1210" s="309" t="s">
        <v>150</v>
      </c>
      <c r="B1210" s="309"/>
      <c r="C1210" s="309"/>
      <c r="D1210" s="307"/>
      <c r="E1210" s="322"/>
      <c r="F1210" s="300">
        <v>0</v>
      </c>
      <c r="G1210" s="303"/>
    </row>
    <row r="1211" spans="1:8" ht="25.5">
      <c r="A1211" s="309" t="s">
        <v>141</v>
      </c>
      <c r="B1211" s="309"/>
      <c r="C1211" s="309"/>
      <c r="D1211" s="307"/>
      <c r="E1211" s="322"/>
      <c r="F1211" s="301">
        <f>129037914.03+94400</f>
        <v>129132314.03</v>
      </c>
      <c r="G1211" s="303"/>
    </row>
    <row r="1212" spans="1:8" ht="25.5">
      <c r="A1212" s="309"/>
      <c r="B1212" s="309"/>
      <c r="C1212" s="309"/>
      <c r="D1212" s="307"/>
      <c r="E1212" s="322"/>
      <c r="F1212" s="301"/>
      <c r="G1212" s="303"/>
    </row>
    <row r="1213" spans="1:8" ht="27" thickBot="1">
      <c r="A1213" s="303"/>
      <c r="B1213" s="303"/>
      <c r="C1213" s="278"/>
      <c r="D1213" s="297" t="s">
        <v>26</v>
      </c>
      <c r="E1213" s="303"/>
      <c r="F1213" s="303"/>
      <c r="G1213" s="311">
        <f>G1203-F1207-F1210-F1208-F1209-F1211</f>
        <v>63252669.74999994</v>
      </c>
      <c r="H1213" s="70"/>
    </row>
    <row r="1214" spans="1:8" ht="27" thickTop="1">
      <c r="A1214" s="297"/>
      <c r="B1214" s="294"/>
      <c r="C1214" s="295"/>
      <c r="D1214" s="295"/>
      <c r="E1214" s="295"/>
      <c r="F1214" s="300"/>
      <c r="G1214" s="320"/>
      <c r="H1214" s="70"/>
    </row>
    <row r="1215" spans="1:8" ht="26.25">
      <c r="A1215" s="297"/>
      <c r="B1215" s="294"/>
      <c r="C1215" s="295"/>
      <c r="D1215" s="295"/>
      <c r="E1215" s="295"/>
      <c r="F1215" s="300"/>
      <c r="G1215" s="320"/>
      <c r="H1215" s="70"/>
    </row>
    <row r="1216" spans="1:8" ht="26.25">
      <c r="A1216" s="297"/>
      <c r="B1216" s="294"/>
      <c r="C1216" s="295"/>
      <c r="D1216" s="295"/>
      <c r="E1216" s="295"/>
      <c r="F1216" s="329" t="s">
        <v>311</v>
      </c>
      <c r="G1216" s="330">
        <f>+G1180-G1213</f>
        <v>0</v>
      </c>
      <c r="H1216" s="70"/>
    </row>
    <row r="1217" spans="1:8" ht="26.25">
      <c r="A1217" s="297"/>
      <c r="B1217" s="294"/>
      <c r="C1217" s="295"/>
      <c r="D1217" s="295"/>
      <c r="E1217" s="295"/>
      <c r="F1217" s="300"/>
      <c r="G1217" s="320"/>
      <c r="H1217" s="70"/>
    </row>
    <row r="1218" spans="1:8" ht="26.25">
      <c r="A1218" s="297"/>
      <c r="B1218" s="294"/>
      <c r="C1218" s="295"/>
      <c r="D1218" s="295"/>
      <c r="E1218" s="295"/>
      <c r="F1218" s="300"/>
      <c r="G1218" s="320"/>
      <c r="H1218" s="70"/>
    </row>
    <row r="1219" spans="1:8" ht="22.5" customHeight="1">
      <c r="A1219" s="297"/>
      <c r="B1219" s="294"/>
      <c r="C1219" s="295"/>
      <c r="D1219" s="295"/>
      <c r="E1219" s="295"/>
      <c r="F1219" s="329"/>
      <c r="G1219" s="320"/>
    </row>
    <row r="1220" spans="1:8" ht="25.5">
      <c r="A1220" s="331" t="s">
        <v>28</v>
      </c>
      <c r="B1220" s="331"/>
      <c r="C1220" s="331"/>
      <c r="D1220" s="303"/>
      <c r="E1220" s="303"/>
      <c r="F1220" s="323"/>
      <c r="G1220" s="323"/>
    </row>
    <row r="1221" spans="1:8" ht="26.25">
      <c r="A1221" s="332" t="s">
        <v>29</v>
      </c>
      <c r="B1221" s="333"/>
      <c r="C1221" s="303"/>
      <c r="D1221" s="303"/>
      <c r="E1221" s="303"/>
      <c r="F1221" s="358" t="s">
        <v>27</v>
      </c>
      <c r="G1221" s="358"/>
    </row>
    <row r="1222" spans="1:8" ht="26.25">
      <c r="A1222" s="332"/>
      <c r="B1222" s="333"/>
      <c r="C1222" s="303"/>
      <c r="D1222" s="303"/>
      <c r="E1222" s="303"/>
      <c r="F1222" s="334"/>
      <c r="G1222" s="334"/>
    </row>
    <row r="1223" spans="1:8" ht="26.25">
      <c r="A1223" s="332"/>
      <c r="B1223" s="333"/>
      <c r="C1223" s="303"/>
      <c r="D1223" s="303"/>
      <c r="E1223" s="303"/>
      <c r="F1223" s="334"/>
      <c r="G1223" s="334"/>
    </row>
    <row r="1224" spans="1:8" ht="26.25">
      <c r="A1224" s="332"/>
      <c r="B1224" s="333"/>
      <c r="C1224" s="303"/>
      <c r="D1224" s="303"/>
      <c r="E1224" s="303"/>
      <c r="F1224" s="335"/>
      <c r="G1224" s="334"/>
      <c r="H1224" s="225"/>
    </row>
    <row r="1225" spans="1:8" ht="26.25">
      <c r="A1225" s="278"/>
      <c r="B1225" s="278"/>
      <c r="C1225" s="278"/>
      <c r="D1225" s="278"/>
      <c r="E1225" s="336"/>
      <c r="F1225" s="337"/>
      <c r="G1225" s="278"/>
      <c r="H1225" s="225"/>
    </row>
    <row r="1226" spans="1:8" ht="26.25">
      <c r="A1226" s="278"/>
      <c r="B1226" s="278"/>
      <c r="C1226" s="278"/>
      <c r="D1226" s="278"/>
      <c r="E1226" s="338"/>
      <c r="F1226" s="331"/>
      <c r="G1226" s="278"/>
      <c r="H1226" s="225"/>
    </row>
    <row r="1227" spans="1:8" ht="26.25">
      <c r="A1227" s="278"/>
      <c r="B1227" s="278"/>
      <c r="C1227" s="278"/>
      <c r="D1227" s="278"/>
      <c r="E1227" s="334" t="s">
        <v>112</v>
      </c>
      <c r="F1227" s="278"/>
      <c r="G1227" s="278"/>
      <c r="H1227" s="225"/>
    </row>
    <row r="1228" spans="1:8" ht="26.25">
      <c r="A1228" s="359"/>
      <c r="B1228" s="359"/>
      <c r="C1228" s="359"/>
      <c r="D1228" s="359"/>
      <c r="E1228" s="359"/>
      <c r="F1228" s="359"/>
      <c r="G1228" s="359"/>
      <c r="H1228" s="225"/>
    </row>
    <row r="1229" spans="1:8" ht="26.25">
      <c r="A1229" s="332"/>
      <c r="B1229" s="333"/>
      <c r="C1229" s="303"/>
      <c r="D1229" s="303"/>
      <c r="E1229" s="303"/>
      <c r="F1229" s="334"/>
      <c r="G1229" s="334"/>
      <c r="H1229" s="225"/>
    </row>
    <row r="1230" spans="1:8" ht="26.25">
      <c r="A1230" s="332"/>
      <c r="B1230" s="333"/>
      <c r="C1230" s="303"/>
      <c r="D1230" s="303"/>
      <c r="E1230" s="303"/>
      <c r="F1230" s="334"/>
      <c r="G1230" s="334"/>
      <c r="H1230" s="225"/>
    </row>
    <row r="1231" spans="1:8" ht="26.25">
      <c r="A1231" s="332"/>
      <c r="B1231" s="333"/>
      <c r="C1231" s="303"/>
      <c r="D1231" s="303"/>
      <c r="E1231" s="303"/>
      <c r="F1231" s="334"/>
      <c r="G1231" s="334"/>
      <c r="H1231" s="225"/>
    </row>
    <row r="1232" spans="1:8" ht="26.25">
      <c r="A1232" s="332"/>
      <c r="B1232" s="333"/>
      <c r="C1232" s="303"/>
      <c r="D1232" s="303"/>
      <c r="E1232" s="303"/>
      <c r="F1232" s="334"/>
      <c r="G1232" s="334"/>
      <c r="H1232" s="225"/>
    </row>
    <row r="1233" spans="1:7" ht="25.5">
      <c r="A1233" s="278"/>
      <c r="B1233" s="278"/>
      <c r="C1233" s="278"/>
      <c r="D1233" s="278"/>
      <c r="E1233" s="278"/>
      <c r="F1233" s="278"/>
      <c r="G1233" s="278"/>
    </row>
    <row r="1234" spans="1:7" ht="25.5">
      <c r="A1234" s="278"/>
      <c r="B1234" s="278"/>
      <c r="C1234" s="278"/>
      <c r="D1234" s="278"/>
      <c r="E1234" s="278"/>
      <c r="F1234" s="278"/>
      <c r="G1234" s="278"/>
    </row>
    <row r="1235" spans="1:7" ht="25.5">
      <c r="A1235" s="278"/>
      <c r="B1235" s="278"/>
      <c r="C1235" s="278"/>
      <c r="D1235" s="278"/>
      <c r="E1235" s="278"/>
      <c r="F1235" s="278"/>
      <c r="G1235" s="278"/>
    </row>
    <row r="1236" spans="1:7" ht="25.5">
      <c r="A1236" s="278"/>
      <c r="B1236" s="278"/>
      <c r="C1236" s="278"/>
      <c r="D1236" s="278"/>
      <c r="E1236" s="278"/>
      <c r="F1236" s="278"/>
      <c r="G1236" s="278"/>
    </row>
    <row r="1237" spans="1:7" ht="25.5">
      <c r="A1237" s="278"/>
      <c r="B1237" s="278"/>
      <c r="C1237" s="278"/>
      <c r="D1237" s="278"/>
      <c r="E1237" s="278"/>
      <c r="F1237" s="278"/>
      <c r="G1237" s="278"/>
    </row>
    <row r="1238" spans="1:7">
      <c r="A1238" s="8"/>
      <c r="B1238" s="7"/>
      <c r="C1238" s="4"/>
      <c r="D1238" s="4"/>
      <c r="E1238" s="4"/>
      <c r="F1238" s="6"/>
      <c r="G1238" s="5"/>
    </row>
    <row r="1239" spans="1:7">
      <c r="A1239" s="8"/>
      <c r="B1239" s="7"/>
      <c r="C1239" s="4"/>
      <c r="D1239" s="4"/>
      <c r="E1239" s="4"/>
      <c r="F1239" s="6"/>
      <c r="G1239" s="5"/>
    </row>
    <row r="1240" spans="1:7">
      <c r="A1240" s="8"/>
      <c r="B1240" s="7"/>
      <c r="C1240" s="4"/>
      <c r="D1240" s="4"/>
      <c r="E1240" s="4"/>
      <c r="F1240" s="6"/>
      <c r="G1240" s="5"/>
    </row>
    <row r="1241" spans="1:7">
      <c r="A1241" s="8"/>
      <c r="B1241" s="7"/>
      <c r="C1241" s="4"/>
      <c r="D1241" s="4"/>
      <c r="E1241" s="4"/>
      <c r="F1241" s="6"/>
      <c r="G1241" s="5"/>
    </row>
    <row r="1242" spans="1:7">
      <c r="A1242" s="8"/>
      <c r="B1242" s="7"/>
      <c r="C1242" s="4"/>
      <c r="D1242" s="4"/>
      <c r="E1242" s="4"/>
      <c r="F1242" s="6"/>
      <c r="G1242" s="5"/>
    </row>
    <row r="1243" spans="1:7">
      <c r="A1243" s="8"/>
      <c r="B1243" s="7"/>
      <c r="C1243" s="4"/>
      <c r="D1243" s="4"/>
      <c r="E1243" s="4"/>
      <c r="F1243" s="6"/>
      <c r="G1243" s="5"/>
    </row>
    <row r="1244" spans="1:7">
      <c r="A1244" s="8"/>
      <c r="B1244" s="7"/>
      <c r="C1244" s="4"/>
      <c r="D1244" s="4"/>
      <c r="E1244" s="4"/>
      <c r="F1244" s="6"/>
      <c r="G1244" s="5"/>
    </row>
    <row r="1245" spans="1:7" ht="18">
      <c r="A1245" s="342" t="s">
        <v>2</v>
      </c>
      <c r="B1245" s="342"/>
      <c r="C1245" s="342"/>
      <c r="D1245" s="342"/>
      <c r="E1245" s="342"/>
      <c r="F1245" s="274"/>
      <c r="G1245" s="274"/>
    </row>
    <row r="1246" spans="1:7">
      <c r="A1246" s="343" t="s">
        <v>3</v>
      </c>
      <c r="B1246" s="343"/>
      <c r="C1246" s="343"/>
      <c r="D1246" s="343"/>
      <c r="E1246" s="343"/>
      <c r="F1246" s="275"/>
      <c r="G1246" s="275"/>
    </row>
    <row r="1247" spans="1:7">
      <c r="A1247" s="339" t="s">
        <v>310</v>
      </c>
      <c r="B1247" s="339"/>
      <c r="C1247" s="339"/>
      <c r="D1247" s="339"/>
      <c r="E1247" s="339"/>
      <c r="F1247" s="276"/>
      <c r="G1247" s="276"/>
    </row>
    <row r="1248" spans="1:7">
      <c r="A1248" s="339" t="s">
        <v>5</v>
      </c>
      <c r="B1248" s="339"/>
      <c r="C1248" s="339"/>
      <c r="D1248" s="339"/>
      <c r="E1248" s="339"/>
      <c r="F1248" s="276"/>
      <c r="G1248" s="276"/>
    </row>
    <row r="1249" spans="1:15">
      <c r="A1249" s="143"/>
      <c r="B1249" s="143"/>
      <c r="C1249" s="143"/>
      <c r="D1249" s="143"/>
      <c r="E1249" s="143"/>
      <c r="F1249" s="143"/>
      <c r="G1249" s="143"/>
    </row>
    <row r="1250" spans="1:15" ht="15.75">
      <c r="A1250" s="348" t="s">
        <v>214</v>
      </c>
      <c r="B1250" s="348"/>
      <c r="C1250" s="349"/>
      <c r="D1250" s="75"/>
      <c r="E1250" s="73"/>
      <c r="F1250" s="194"/>
      <c r="G1250" s="76"/>
    </row>
    <row r="1251" spans="1:15">
      <c r="A1251" s="77" t="s">
        <v>0</v>
      </c>
      <c r="B1251" s="78" t="s">
        <v>58</v>
      </c>
      <c r="C1251" s="79"/>
      <c r="D1251" s="80" t="s">
        <v>133</v>
      </c>
      <c r="E1251" s="80" t="s">
        <v>59</v>
      </c>
      <c r="F1251" s="80" t="s">
        <v>60</v>
      </c>
      <c r="G1251" s="81" t="s">
        <v>61</v>
      </c>
    </row>
    <row r="1252" spans="1:15">
      <c r="A1252" s="74" t="s">
        <v>62</v>
      </c>
      <c r="B1252" s="82" t="s">
        <v>63</v>
      </c>
      <c r="C1252" s="83" t="s">
        <v>64</v>
      </c>
      <c r="D1252" s="80" t="s">
        <v>65</v>
      </c>
      <c r="E1252" s="84" t="s">
        <v>65</v>
      </c>
      <c r="F1252" s="84" t="s">
        <v>65</v>
      </c>
      <c r="G1252" s="82" t="s">
        <v>65</v>
      </c>
    </row>
    <row r="1253" spans="1:15">
      <c r="A1253" s="212"/>
      <c r="B1253" s="89"/>
      <c r="C1253" s="89"/>
      <c r="D1253" s="89"/>
      <c r="E1253" s="89"/>
      <c r="F1253" s="89"/>
      <c r="G1253" s="89"/>
    </row>
    <row r="1254" spans="1:15" s="265" customFormat="1" ht="15.75" customHeight="1">
      <c r="A1254" s="270">
        <v>44557</v>
      </c>
      <c r="B1254" s="271" t="s">
        <v>225</v>
      </c>
      <c r="C1254" s="272" t="s">
        <v>271</v>
      </c>
      <c r="D1254" s="273">
        <v>2925000</v>
      </c>
      <c r="E1254" s="264"/>
      <c r="F1254" s="264"/>
      <c r="G1254" s="264"/>
      <c r="H1254" s="260"/>
      <c r="I1254" s="261"/>
      <c r="O1254" s="261"/>
    </row>
    <row r="1255" spans="1:15" s="265" customFormat="1" ht="15">
      <c r="A1255" s="270">
        <v>44557</v>
      </c>
      <c r="B1255" s="271" t="s">
        <v>222</v>
      </c>
      <c r="C1255" s="272" t="s">
        <v>272</v>
      </c>
      <c r="D1255" s="273">
        <v>5265000</v>
      </c>
      <c r="E1255" s="264"/>
      <c r="F1255" s="264"/>
      <c r="G1255" s="264"/>
      <c r="H1255" s="260"/>
      <c r="I1255" s="261"/>
      <c r="O1255" s="261"/>
    </row>
    <row r="1256" spans="1:15" s="265" customFormat="1" ht="15">
      <c r="A1256" s="270">
        <v>44557</v>
      </c>
      <c r="B1256" s="271" t="s">
        <v>226</v>
      </c>
      <c r="C1256" s="272" t="s">
        <v>273</v>
      </c>
      <c r="D1256" s="273">
        <v>249944</v>
      </c>
      <c r="E1256" s="264"/>
      <c r="F1256" s="262"/>
      <c r="G1256" s="264"/>
      <c r="H1256" s="260"/>
      <c r="I1256" s="261"/>
      <c r="O1256" s="261"/>
    </row>
    <row r="1257" spans="1:15" s="265" customFormat="1" ht="15">
      <c r="A1257" s="270">
        <v>44557</v>
      </c>
      <c r="B1257" s="271" t="s">
        <v>224</v>
      </c>
      <c r="C1257" s="272" t="s">
        <v>274</v>
      </c>
      <c r="D1257" s="273">
        <v>969400</v>
      </c>
      <c r="E1257" s="264"/>
      <c r="F1257" s="262"/>
      <c r="G1257" s="264"/>
      <c r="H1257" s="260"/>
      <c r="I1257" s="261"/>
      <c r="O1257" s="261"/>
    </row>
    <row r="1258" spans="1:15" s="265" customFormat="1" ht="15">
      <c r="A1258" s="270">
        <v>44557</v>
      </c>
      <c r="B1258" s="271" t="s">
        <v>221</v>
      </c>
      <c r="C1258" s="272" t="s">
        <v>275</v>
      </c>
      <c r="D1258" s="273">
        <v>304639.42</v>
      </c>
      <c r="E1258" s="264"/>
      <c r="F1258" s="262"/>
      <c r="G1258" s="264"/>
      <c r="H1258" s="260"/>
      <c r="I1258" s="261"/>
      <c r="O1258" s="261"/>
    </row>
    <row r="1259" spans="1:15" s="265" customFormat="1" ht="15">
      <c r="A1259" s="270">
        <v>44557</v>
      </c>
      <c r="B1259" s="271" t="s">
        <v>223</v>
      </c>
      <c r="C1259" s="272" t="s">
        <v>276</v>
      </c>
      <c r="D1259" s="273">
        <v>1199904</v>
      </c>
      <c r="E1259" s="264"/>
      <c r="F1259" s="262"/>
      <c r="G1259" s="264"/>
      <c r="H1259" s="260"/>
      <c r="I1259" s="261"/>
      <c r="O1259" s="261"/>
    </row>
    <row r="1260" spans="1:15" s="265" customFormat="1" ht="15">
      <c r="A1260" s="270">
        <v>44558</v>
      </c>
      <c r="B1260" s="271" t="s">
        <v>266</v>
      </c>
      <c r="C1260" s="272" t="s">
        <v>307</v>
      </c>
      <c r="D1260" s="273">
        <v>36548.22</v>
      </c>
      <c r="E1260" s="264"/>
      <c r="F1260" s="262"/>
      <c r="G1260" s="264"/>
      <c r="H1260" s="260"/>
      <c r="I1260" s="261"/>
      <c r="O1260" s="261"/>
    </row>
    <row r="1261" spans="1:15" s="265" customFormat="1" ht="15">
      <c r="A1261" s="270">
        <v>44558</v>
      </c>
      <c r="B1261" s="271" t="s">
        <v>230</v>
      </c>
      <c r="C1261" s="272" t="s">
        <v>159</v>
      </c>
      <c r="D1261" s="273">
        <v>1184000</v>
      </c>
      <c r="E1261" s="264"/>
      <c r="F1261" s="262"/>
      <c r="G1261" s="264"/>
      <c r="H1261" s="260"/>
      <c r="I1261" s="261"/>
      <c r="O1261" s="261"/>
    </row>
    <row r="1262" spans="1:15" s="265" customFormat="1" ht="15">
      <c r="A1262" s="270">
        <v>44558</v>
      </c>
      <c r="B1262" s="271" t="s">
        <v>267</v>
      </c>
      <c r="C1262" s="272" t="s">
        <v>277</v>
      </c>
      <c r="D1262" s="273">
        <v>923543.88</v>
      </c>
      <c r="E1262" s="266"/>
      <c r="F1262" s="262"/>
      <c r="G1262" s="264"/>
      <c r="H1262" s="260"/>
      <c r="I1262" s="261"/>
      <c r="O1262" s="261"/>
    </row>
    <row r="1263" spans="1:15" s="265" customFormat="1" ht="15.75" customHeight="1">
      <c r="A1263" s="270">
        <v>44558</v>
      </c>
      <c r="B1263" s="271" t="s">
        <v>260</v>
      </c>
      <c r="C1263" s="272" t="s">
        <v>306</v>
      </c>
      <c r="D1263" s="273">
        <v>3594000</v>
      </c>
      <c r="E1263" s="266"/>
      <c r="F1263" s="262"/>
      <c r="G1263" s="264"/>
      <c r="H1263" s="260"/>
      <c r="I1263" s="261"/>
      <c r="O1263" s="261"/>
    </row>
    <row r="1264" spans="1:15" s="265" customFormat="1" ht="15">
      <c r="A1264" s="270">
        <v>44558</v>
      </c>
      <c r="B1264" s="271" t="s">
        <v>268</v>
      </c>
      <c r="C1264" s="272" t="s">
        <v>309</v>
      </c>
      <c r="D1264" s="273">
        <v>1867500</v>
      </c>
      <c r="E1264" s="266"/>
      <c r="F1264" s="262"/>
      <c r="G1264" s="264"/>
      <c r="H1264" s="260"/>
      <c r="I1264" s="261"/>
      <c r="O1264" s="261"/>
    </row>
    <row r="1265" spans="1:15" s="265" customFormat="1" ht="15">
      <c r="A1265" s="270">
        <v>44558</v>
      </c>
      <c r="B1265" s="271" t="s">
        <v>242</v>
      </c>
      <c r="C1265" s="272" t="s">
        <v>278</v>
      </c>
      <c r="D1265" s="273">
        <v>2295100</v>
      </c>
      <c r="E1265" s="266"/>
      <c r="F1265" s="262"/>
      <c r="G1265" s="264"/>
      <c r="H1265" s="260"/>
      <c r="I1265" s="261"/>
      <c r="O1265" s="261"/>
    </row>
    <row r="1266" spans="1:15" s="265" customFormat="1" ht="15">
      <c r="A1266" s="270">
        <v>44558</v>
      </c>
      <c r="B1266" s="271" t="s">
        <v>219</v>
      </c>
      <c r="C1266" s="272" t="s">
        <v>279</v>
      </c>
      <c r="D1266" s="273">
        <v>6838643.96</v>
      </c>
      <c r="E1266" s="264"/>
      <c r="F1266" s="262"/>
      <c r="G1266" s="264"/>
      <c r="H1266" s="260"/>
      <c r="I1266" s="261"/>
      <c r="O1266" s="261"/>
    </row>
    <row r="1267" spans="1:15" s="265" customFormat="1" ht="15">
      <c r="A1267" s="270">
        <v>44558</v>
      </c>
      <c r="B1267" s="271" t="s">
        <v>239</v>
      </c>
      <c r="C1267" s="272" t="s">
        <v>280</v>
      </c>
      <c r="D1267" s="273">
        <v>1111342</v>
      </c>
      <c r="E1267" s="264"/>
      <c r="F1267" s="264"/>
      <c r="G1267" s="264"/>
      <c r="H1267" s="260"/>
      <c r="I1267" s="261"/>
      <c r="O1267" s="261"/>
    </row>
    <row r="1268" spans="1:15" s="265" customFormat="1" ht="15">
      <c r="A1268" s="270">
        <v>44558</v>
      </c>
      <c r="B1268" s="271" t="s">
        <v>245</v>
      </c>
      <c r="C1268" s="272" t="s">
        <v>281</v>
      </c>
      <c r="D1268" s="273">
        <v>83043</v>
      </c>
      <c r="E1268" s="264"/>
      <c r="F1268" s="264"/>
      <c r="G1268" s="264"/>
      <c r="H1268" s="260"/>
      <c r="I1268" s="261"/>
      <c r="O1268" s="261"/>
    </row>
    <row r="1269" spans="1:15" s="265" customFormat="1" ht="15">
      <c r="A1269" s="270">
        <v>44558</v>
      </c>
      <c r="B1269" s="271" t="s">
        <v>236</v>
      </c>
      <c r="C1269" s="272" t="s">
        <v>188</v>
      </c>
      <c r="D1269" s="273">
        <v>212500</v>
      </c>
      <c r="E1269" s="264"/>
      <c r="F1269" s="264"/>
      <c r="G1269" s="264"/>
      <c r="H1269" s="260"/>
      <c r="I1269" s="261"/>
      <c r="O1269" s="261"/>
    </row>
    <row r="1270" spans="1:15" s="265" customFormat="1" ht="15">
      <c r="A1270" s="270">
        <v>44558</v>
      </c>
      <c r="B1270" s="271" t="s">
        <v>232</v>
      </c>
      <c r="C1270" s="272" t="s">
        <v>282</v>
      </c>
      <c r="D1270" s="273">
        <v>780000</v>
      </c>
      <c r="E1270" s="264"/>
      <c r="F1270" s="264"/>
      <c r="G1270" s="264"/>
      <c r="H1270" s="260"/>
      <c r="I1270" s="261"/>
      <c r="O1270" s="261"/>
    </row>
    <row r="1271" spans="1:15" s="265" customFormat="1" ht="15">
      <c r="A1271" s="270">
        <v>44558</v>
      </c>
      <c r="B1271" s="271" t="s">
        <v>261</v>
      </c>
      <c r="C1271" s="272" t="s">
        <v>283</v>
      </c>
      <c r="D1271" s="273">
        <v>1392619.01</v>
      </c>
      <c r="E1271" s="266"/>
      <c r="F1271" s="264"/>
      <c r="G1271" s="266"/>
      <c r="H1271" s="260"/>
      <c r="I1271" s="261"/>
      <c r="O1271" s="261"/>
    </row>
    <row r="1272" spans="1:15" s="265" customFormat="1" ht="15">
      <c r="A1272" s="270">
        <v>44558</v>
      </c>
      <c r="B1272" s="271" t="s">
        <v>237</v>
      </c>
      <c r="C1272" s="272" t="s">
        <v>284</v>
      </c>
      <c r="D1272" s="273">
        <v>1197700</v>
      </c>
      <c r="E1272" s="264"/>
      <c r="F1272" s="264"/>
      <c r="G1272" s="264"/>
      <c r="H1272" s="260"/>
      <c r="I1272" s="261"/>
      <c r="O1272" s="261"/>
    </row>
    <row r="1273" spans="1:15" s="265" customFormat="1" ht="15">
      <c r="A1273" s="270">
        <v>44558</v>
      </c>
      <c r="B1273" s="271" t="s">
        <v>234</v>
      </c>
      <c r="C1273" s="272" t="s">
        <v>195</v>
      </c>
      <c r="D1273" s="273">
        <v>8914800</v>
      </c>
      <c r="E1273" s="264"/>
      <c r="F1273" s="264"/>
      <c r="G1273" s="264"/>
      <c r="H1273" s="260"/>
      <c r="I1273" s="261"/>
      <c r="O1273" s="261"/>
    </row>
    <row r="1274" spans="1:15" s="265" customFormat="1" ht="15">
      <c r="A1274" s="270">
        <v>44558</v>
      </c>
      <c r="B1274" s="271" t="s">
        <v>247</v>
      </c>
      <c r="C1274" s="272" t="s">
        <v>285</v>
      </c>
      <c r="D1274" s="273">
        <v>820586.16</v>
      </c>
      <c r="E1274" s="264"/>
      <c r="F1274" s="264"/>
      <c r="G1274" s="264"/>
      <c r="H1274" s="260"/>
      <c r="I1274" s="261"/>
      <c r="O1274" s="261"/>
    </row>
    <row r="1275" spans="1:15" s="265" customFormat="1" ht="15">
      <c r="A1275" s="270">
        <v>44558</v>
      </c>
      <c r="B1275" s="271" t="s">
        <v>231</v>
      </c>
      <c r="C1275" s="272" t="s">
        <v>286</v>
      </c>
      <c r="D1275" s="273">
        <v>5734700</v>
      </c>
      <c r="E1275" s="264"/>
      <c r="F1275" s="264"/>
      <c r="G1275" s="264"/>
      <c r="H1275" s="260"/>
      <c r="I1275" s="261"/>
      <c r="O1275" s="261"/>
    </row>
    <row r="1276" spans="1:15" s="265" customFormat="1" ht="15">
      <c r="A1276" s="270">
        <v>44558</v>
      </c>
      <c r="B1276" s="271" t="s">
        <v>269</v>
      </c>
      <c r="C1276" s="272" t="s">
        <v>287</v>
      </c>
      <c r="D1276" s="273">
        <v>37350</v>
      </c>
      <c r="E1276" s="264"/>
      <c r="F1276" s="264"/>
      <c r="G1276" s="264"/>
      <c r="H1276" s="260"/>
      <c r="I1276" s="261"/>
      <c r="O1276" s="261"/>
    </row>
    <row r="1277" spans="1:15" s="265" customFormat="1" ht="15">
      <c r="A1277" s="270">
        <v>44558</v>
      </c>
      <c r="B1277" s="271" t="s">
        <v>238</v>
      </c>
      <c r="C1277" s="272" t="s">
        <v>288</v>
      </c>
      <c r="D1277" s="273">
        <v>345000</v>
      </c>
      <c r="E1277" s="264"/>
      <c r="F1277" s="264"/>
      <c r="G1277" s="264"/>
      <c r="H1277" s="260"/>
      <c r="I1277" s="261"/>
      <c r="O1277" s="261"/>
    </row>
    <row r="1278" spans="1:15" s="265" customFormat="1" ht="15">
      <c r="A1278" s="270">
        <v>44558</v>
      </c>
      <c r="B1278" s="271" t="s">
        <v>220</v>
      </c>
      <c r="C1278" s="272" t="s">
        <v>289</v>
      </c>
      <c r="D1278" s="273">
        <v>23600</v>
      </c>
      <c r="E1278" s="264"/>
      <c r="F1278" s="264"/>
      <c r="G1278" s="264"/>
      <c r="H1278" s="260"/>
      <c r="I1278" s="261"/>
      <c r="O1278" s="261"/>
    </row>
    <row r="1279" spans="1:15" s="265" customFormat="1" ht="15">
      <c r="A1279" s="270">
        <v>44558</v>
      </c>
      <c r="B1279" s="271" t="s">
        <v>227</v>
      </c>
      <c r="C1279" s="272" t="s">
        <v>178</v>
      </c>
      <c r="D1279" s="273">
        <v>995000</v>
      </c>
      <c r="E1279" s="264"/>
      <c r="F1279" s="264"/>
      <c r="G1279" s="264"/>
      <c r="H1279" s="260"/>
      <c r="I1279" s="261"/>
      <c r="O1279" s="261"/>
    </row>
    <row r="1280" spans="1:15" s="265" customFormat="1" ht="15">
      <c r="A1280" s="270">
        <v>44558</v>
      </c>
      <c r="B1280" s="271" t="s">
        <v>233</v>
      </c>
      <c r="C1280" s="272" t="s">
        <v>290</v>
      </c>
      <c r="D1280" s="273">
        <v>77224</v>
      </c>
      <c r="E1280" s="264"/>
      <c r="F1280" s="264"/>
      <c r="G1280" s="264"/>
      <c r="H1280" s="260"/>
      <c r="I1280" s="261"/>
      <c r="O1280" s="261"/>
    </row>
    <row r="1281" spans="1:15" s="265" customFormat="1" ht="15">
      <c r="A1281" s="270">
        <v>44558</v>
      </c>
      <c r="B1281" s="271" t="s">
        <v>263</v>
      </c>
      <c r="C1281" s="272" t="s">
        <v>291</v>
      </c>
      <c r="D1281" s="273">
        <v>4248000</v>
      </c>
      <c r="E1281" s="264"/>
      <c r="F1281" s="264"/>
      <c r="G1281" s="264"/>
      <c r="H1281" s="260"/>
      <c r="I1281" s="261"/>
      <c r="O1281" s="261"/>
    </row>
    <row r="1282" spans="1:15" s="265" customFormat="1" ht="15">
      <c r="A1282" s="270">
        <v>44558</v>
      </c>
      <c r="B1282" s="271" t="s">
        <v>258</v>
      </c>
      <c r="C1282" s="272" t="s">
        <v>279</v>
      </c>
      <c r="D1282" s="273">
        <v>900516.96</v>
      </c>
      <c r="E1282" s="264"/>
      <c r="F1282" s="264"/>
      <c r="G1282" s="264"/>
      <c r="H1282" s="260"/>
      <c r="I1282" s="261"/>
      <c r="O1282" s="261"/>
    </row>
    <row r="1283" spans="1:15" s="265" customFormat="1" ht="15">
      <c r="A1283" s="270">
        <v>44558</v>
      </c>
      <c r="B1283" s="271" t="s">
        <v>262</v>
      </c>
      <c r="C1283" s="272" t="s">
        <v>293</v>
      </c>
      <c r="D1283" s="273">
        <v>4097668</v>
      </c>
      <c r="E1283" s="264"/>
      <c r="F1283" s="264"/>
      <c r="G1283" s="264"/>
      <c r="H1283" s="260"/>
      <c r="I1283" s="261"/>
      <c r="O1283" s="261"/>
    </row>
    <row r="1284" spans="1:15" s="265" customFormat="1" ht="15">
      <c r="A1284" s="270">
        <v>44558</v>
      </c>
      <c r="B1284" s="271" t="s">
        <v>257</v>
      </c>
      <c r="C1284" s="272" t="s">
        <v>284</v>
      </c>
      <c r="D1284" s="273">
        <v>805104.26</v>
      </c>
      <c r="E1284" s="264"/>
      <c r="F1284" s="264"/>
      <c r="G1284" s="264"/>
      <c r="H1284" s="260"/>
      <c r="I1284" s="261"/>
      <c r="O1284" s="261"/>
    </row>
    <row r="1285" spans="1:15" s="265" customFormat="1" ht="15">
      <c r="A1285" s="270">
        <v>44558</v>
      </c>
      <c r="B1285" s="271" t="s">
        <v>241</v>
      </c>
      <c r="C1285" s="272" t="s">
        <v>292</v>
      </c>
      <c r="D1285" s="273">
        <v>3770700</v>
      </c>
      <c r="E1285" s="264"/>
      <c r="F1285" s="264"/>
      <c r="G1285" s="264"/>
      <c r="H1285" s="260"/>
      <c r="I1285" s="261"/>
      <c r="O1285" s="261"/>
    </row>
    <row r="1286" spans="1:15" s="265" customFormat="1" ht="15">
      <c r="A1286" s="270">
        <v>44558</v>
      </c>
      <c r="B1286" s="271" t="s">
        <v>249</v>
      </c>
      <c r="C1286" s="272" t="s">
        <v>294</v>
      </c>
      <c r="D1286" s="273">
        <v>2367267</v>
      </c>
      <c r="E1286" s="264"/>
      <c r="F1286" s="264"/>
      <c r="G1286" s="264"/>
      <c r="H1286" s="260"/>
      <c r="I1286" s="261"/>
      <c r="O1286" s="261"/>
    </row>
    <row r="1287" spans="1:15" s="265" customFormat="1" ht="15">
      <c r="A1287" s="270">
        <v>44558</v>
      </c>
      <c r="B1287" s="271" t="s">
        <v>229</v>
      </c>
      <c r="C1287" s="272" t="s">
        <v>286</v>
      </c>
      <c r="D1287" s="273">
        <v>4329000</v>
      </c>
      <c r="E1287" s="264"/>
      <c r="F1287" s="264"/>
      <c r="G1287" s="264"/>
      <c r="H1287" s="260"/>
      <c r="I1287" s="261"/>
      <c r="O1287" s="261"/>
    </row>
    <row r="1288" spans="1:15" s="265" customFormat="1" ht="15">
      <c r="A1288" s="270">
        <v>44558</v>
      </c>
      <c r="B1288" s="271" t="s">
        <v>248</v>
      </c>
      <c r="C1288" s="272" t="s">
        <v>271</v>
      </c>
      <c r="D1288" s="273">
        <v>2340000</v>
      </c>
      <c r="E1288" s="264"/>
      <c r="F1288" s="264"/>
      <c r="G1288" s="264"/>
      <c r="H1288" s="260"/>
      <c r="I1288" s="261"/>
      <c r="O1288" s="261"/>
    </row>
    <row r="1289" spans="1:15" s="265" customFormat="1" ht="15">
      <c r="A1289" s="270">
        <v>44558</v>
      </c>
      <c r="B1289" s="271" t="s">
        <v>243</v>
      </c>
      <c r="C1289" s="272" t="s">
        <v>295</v>
      </c>
      <c r="D1289" s="273">
        <v>71400</v>
      </c>
      <c r="E1289" s="264"/>
      <c r="F1289" s="264"/>
      <c r="G1289" s="264"/>
      <c r="H1289" s="260"/>
      <c r="I1289" s="261"/>
      <c r="O1289" s="261"/>
    </row>
    <row r="1290" spans="1:15" s="265" customFormat="1" ht="15">
      <c r="A1290" s="270">
        <v>44558</v>
      </c>
      <c r="B1290" s="271" t="s">
        <v>244</v>
      </c>
      <c r="C1290" s="272" t="s">
        <v>296</v>
      </c>
      <c r="D1290" s="273">
        <v>3797775.9</v>
      </c>
      <c r="E1290" s="264"/>
      <c r="F1290" s="264"/>
      <c r="G1290" s="264"/>
      <c r="H1290" s="260"/>
      <c r="I1290" s="261"/>
      <c r="O1290" s="261"/>
    </row>
    <row r="1291" spans="1:15" s="265" customFormat="1" ht="15">
      <c r="A1291" s="270">
        <v>44558</v>
      </c>
      <c r="B1291" s="271" t="s">
        <v>235</v>
      </c>
      <c r="C1291" s="272" t="s">
        <v>195</v>
      </c>
      <c r="D1291" s="273">
        <v>198000</v>
      </c>
      <c r="E1291" s="264"/>
      <c r="F1291" s="264"/>
      <c r="G1291" s="264"/>
      <c r="H1291" s="260"/>
      <c r="I1291" s="261"/>
      <c r="O1291" s="261"/>
    </row>
    <row r="1292" spans="1:15" s="265" customFormat="1" ht="15">
      <c r="A1292" s="270">
        <v>44558</v>
      </c>
      <c r="B1292" s="271" t="s">
        <v>246</v>
      </c>
      <c r="C1292" s="272" t="s">
        <v>297</v>
      </c>
      <c r="D1292" s="273">
        <v>5838576.4500000002</v>
      </c>
      <c r="E1292" s="264"/>
      <c r="F1292" s="264"/>
      <c r="G1292" s="264"/>
      <c r="H1292" s="260"/>
      <c r="I1292" s="261"/>
      <c r="O1292" s="261"/>
    </row>
    <row r="1293" spans="1:15" s="265" customFormat="1" ht="15">
      <c r="A1293" s="270">
        <v>44558</v>
      </c>
      <c r="B1293" s="271" t="s">
        <v>240</v>
      </c>
      <c r="C1293" s="272" t="s">
        <v>188</v>
      </c>
      <c r="D1293" s="273">
        <v>760000</v>
      </c>
      <c r="E1293" s="264"/>
      <c r="F1293" s="264"/>
      <c r="G1293" s="264"/>
      <c r="H1293" s="260"/>
      <c r="I1293" s="261"/>
      <c r="O1293" s="261"/>
    </row>
    <row r="1294" spans="1:15" s="265" customFormat="1" ht="14.25" customHeight="1">
      <c r="A1294" s="270">
        <v>44558</v>
      </c>
      <c r="B1294" s="271" t="s">
        <v>250</v>
      </c>
      <c r="C1294" s="272" t="s">
        <v>298</v>
      </c>
      <c r="D1294" s="273">
        <v>2445000</v>
      </c>
      <c r="E1294" s="264"/>
      <c r="F1294" s="264"/>
      <c r="G1294" s="264"/>
      <c r="H1294" s="260"/>
      <c r="I1294" s="261"/>
      <c r="O1294" s="261"/>
    </row>
    <row r="1295" spans="1:15" s="265" customFormat="1" ht="15.75" customHeight="1">
      <c r="A1295" s="270">
        <v>44558</v>
      </c>
      <c r="B1295" s="271" t="s">
        <v>264</v>
      </c>
      <c r="C1295" s="272" t="s">
        <v>305</v>
      </c>
      <c r="D1295" s="277">
        <f>8582500</f>
        <v>8582500</v>
      </c>
      <c r="E1295" s="264"/>
      <c r="F1295" s="264"/>
      <c r="G1295" s="264"/>
      <c r="H1295" s="260"/>
      <c r="I1295" s="261"/>
      <c r="O1295" s="261"/>
    </row>
    <row r="1296" spans="1:15" s="265" customFormat="1" ht="15">
      <c r="A1296" s="270">
        <v>44558</v>
      </c>
      <c r="B1296" s="271" t="s">
        <v>251</v>
      </c>
      <c r="C1296" s="272" t="s">
        <v>299</v>
      </c>
      <c r="D1296" s="273">
        <v>5801266.5800000001</v>
      </c>
      <c r="E1296" s="264"/>
      <c r="F1296" s="264"/>
      <c r="G1296" s="264"/>
      <c r="H1296" s="260"/>
      <c r="I1296" s="261"/>
      <c r="O1296" s="261"/>
    </row>
    <row r="1297" spans="1:15" s="265" customFormat="1" ht="15">
      <c r="A1297" s="270">
        <v>44558</v>
      </c>
      <c r="B1297" s="271" t="s">
        <v>259</v>
      </c>
      <c r="C1297" s="272" t="s">
        <v>300</v>
      </c>
      <c r="D1297" s="273">
        <v>621546.1</v>
      </c>
      <c r="E1297" s="264"/>
      <c r="F1297" s="264"/>
      <c r="G1297" s="264"/>
      <c r="H1297" s="260"/>
      <c r="I1297" s="261"/>
      <c r="O1297" s="261"/>
    </row>
    <row r="1298" spans="1:15" s="265" customFormat="1" ht="15">
      <c r="A1298" s="270">
        <v>44558</v>
      </c>
      <c r="B1298" s="271" t="s">
        <v>228</v>
      </c>
      <c r="C1298" s="272" t="s">
        <v>292</v>
      </c>
      <c r="D1298" s="273">
        <v>10587500</v>
      </c>
      <c r="E1298" s="264"/>
      <c r="F1298" s="264"/>
      <c r="G1298" s="264"/>
      <c r="H1298" s="260"/>
      <c r="I1298" s="261"/>
      <c r="O1298" s="261"/>
    </row>
    <row r="1299" spans="1:15" s="265" customFormat="1" ht="15">
      <c r="A1299" s="270">
        <v>44559</v>
      </c>
      <c r="B1299" s="271" t="s">
        <v>255</v>
      </c>
      <c r="C1299" s="272" t="s">
        <v>301</v>
      </c>
      <c r="D1299" s="273">
        <v>3480075.85</v>
      </c>
      <c r="E1299" s="264"/>
      <c r="F1299" s="264"/>
      <c r="G1299" s="264"/>
      <c r="H1299" s="260"/>
      <c r="I1299" s="261"/>
      <c r="O1299" s="261"/>
    </row>
    <row r="1300" spans="1:15" s="265" customFormat="1" ht="15">
      <c r="A1300" s="270">
        <v>44559</v>
      </c>
      <c r="B1300" s="271" t="s">
        <v>254</v>
      </c>
      <c r="C1300" s="272" t="s">
        <v>281</v>
      </c>
      <c r="D1300" s="273">
        <v>49050</v>
      </c>
      <c r="E1300" s="264"/>
      <c r="F1300" s="264"/>
      <c r="G1300" s="264"/>
      <c r="H1300" s="260"/>
      <c r="I1300" s="261"/>
      <c r="O1300" s="261"/>
    </row>
    <row r="1301" spans="1:15" s="265" customFormat="1" ht="15">
      <c r="A1301" s="270">
        <v>44559</v>
      </c>
      <c r="B1301" s="271" t="s">
        <v>252</v>
      </c>
      <c r="C1301" s="272" t="s">
        <v>302</v>
      </c>
      <c r="D1301" s="273">
        <v>6060480</v>
      </c>
      <c r="E1301" s="264"/>
      <c r="F1301" s="264"/>
      <c r="G1301" s="264"/>
      <c r="H1301" s="260"/>
      <c r="I1301" s="261"/>
      <c r="O1301" s="261"/>
    </row>
    <row r="1302" spans="1:15" s="265" customFormat="1" ht="15">
      <c r="A1302" s="270">
        <v>44560</v>
      </c>
      <c r="B1302" s="271" t="s">
        <v>256</v>
      </c>
      <c r="C1302" s="272" t="s">
        <v>308</v>
      </c>
      <c r="D1302" s="273">
        <v>1081000</v>
      </c>
      <c r="E1302" s="264"/>
      <c r="F1302" s="264"/>
      <c r="G1302" s="264"/>
      <c r="H1302" s="260"/>
      <c r="I1302" s="261"/>
      <c r="O1302" s="261"/>
    </row>
    <row r="1303" spans="1:15" s="265" customFormat="1" ht="15">
      <c r="A1303" s="270">
        <v>44560</v>
      </c>
      <c r="B1303" s="271" t="s">
        <v>253</v>
      </c>
      <c r="C1303" s="272" t="s">
        <v>303</v>
      </c>
      <c r="D1303" s="273">
        <v>7380000</v>
      </c>
      <c r="E1303" s="264"/>
      <c r="F1303" s="264"/>
      <c r="G1303" s="264"/>
      <c r="H1303" s="260"/>
      <c r="I1303" s="261"/>
      <c r="O1303" s="261"/>
    </row>
    <row r="1304" spans="1:15" s="265" customFormat="1" ht="17.25" customHeight="1">
      <c r="A1304" s="270">
        <v>44560</v>
      </c>
      <c r="B1304" s="271" t="s">
        <v>270</v>
      </c>
      <c r="C1304" s="272" t="s">
        <v>304</v>
      </c>
      <c r="D1304" s="273">
        <v>143000</v>
      </c>
      <c r="E1304" s="264"/>
      <c r="F1304" s="264"/>
      <c r="G1304" s="264"/>
      <c r="H1304" s="260"/>
      <c r="I1304" s="261"/>
      <c r="O1304" s="261"/>
    </row>
    <row r="1305" spans="1:15" s="265" customFormat="1">
      <c r="A1305" s="267"/>
      <c r="B1305" s="268"/>
      <c r="C1305" s="264"/>
      <c r="D1305" s="263"/>
      <c r="E1305" s="264"/>
      <c r="F1305" s="264"/>
      <c r="G1305" s="264"/>
      <c r="H1305" s="260"/>
      <c r="I1305" s="261"/>
      <c r="O1305" s="261"/>
    </row>
    <row r="1306" spans="1:15" ht="20.25" customHeight="1" thickBot="1">
      <c r="A1306" s="90"/>
      <c r="B1306" s="91"/>
      <c r="C1306" s="90"/>
      <c r="D1306" s="269">
        <f>SUM(D1254:D1305)</f>
        <v>129134114.75</v>
      </c>
      <c r="E1306" s="93">
        <f>SUM(E1255:E1255)</f>
        <v>0</v>
      </c>
      <c r="F1306" s="93">
        <f>SUM(F1255:F1255)</f>
        <v>0</v>
      </c>
      <c r="G1306" s="93">
        <f>SUM(G1255:G1255)</f>
        <v>0</v>
      </c>
    </row>
    <row r="1307" spans="1:15" ht="13.5" thickTop="1">
      <c r="A1307" s="2"/>
      <c r="B1307" s="2"/>
      <c r="C1307" s="2"/>
      <c r="D1307" s="259"/>
      <c r="E1307" s="2"/>
      <c r="F1307" s="2"/>
      <c r="G1307" s="2"/>
    </row>
    <row r="1308" spans="1:15">
      <c r="A1308" s="90" t="s">
        <v>66</v>
      </c>
      <c r="B1308" s="2"/>
      <c r="C1308" s="90"/>
      <c r="D1308" s="259"/>
      <c r="E1308" s="16"/>
      <c r="F1308" s="2"/>
      <c r="G1308" s="2"/>
    </row>
    <row r="1309" spans="1:15">
      <c r="A1309" s="2"/>
      <c r="B1309" s="2"/>
      <c r="C1309" s="2"/>
      <c r="D1309" s="259" t="s">
        <v>67</v>
      </c>
      <c r="E1309" s="3"/>
      <c r="F1309" s="2"/>
      <c r="G1309" s="2"/>
    </row>
    <row r="1310" spans="1:15">
      <c r="A1310" s="94"/>
      <c r="B1310" s="95" t="s">
        <v>0</v>
      </c>
      <c r="C1310" s="95" t="s">
        <v>68</v>
      </c>
      <c r="D1310" s="259" t="s">
        <v>69</v>
      </c>
      <c r="E1310" s="95" t="s">
        <v>70</v>
      </c>
      <c r="F1310" s="95" t="s">
        <v>71</v>
      </c>
      <c r="G1310" s="95" t="s">
        <v>72</v>
      </c>
    </row>
    <row r="1311" spans="1:15">
      <c r="D1311" s="259"/>
    </row>
    <row r="1312" spans="1:15">
      <c r="A1312" s="96" t="s">
        <v>73</v>
      </c>
      <c r="B1312" s="3" t="s">
        <v>74</v>
      </c>
      <c r="C1312" s="97" t="s">
        <v>75</v>
      </c>
      <c r="D1312" s="259"/>
      <c r="E1312" s="71"/>
      <c r="F1312" s="98"/>
      <c r="G1312" s="99"/>
    </row>
    <row r="1313" spans="1:7">
      <c r="A1313" s="96" t="s">
        <v>76</v>
      </c>
      <c r="B1313" s="3" t="s">
        <v>74</v>
      </c>
      <c r="C1313" s="97" t="s">
        <v>77</v>
      </c>
      <c r="D1313" s="259"/>
      <c r="E1313" s="71"/>
      <c r="F1313" s="98"/>
      <c r="G1313" s="99"/>
    </row>
    <row r="1314" spans="1:7">
      <c r="A1314" s="96" t="s">
        <v>130</v>
      </c>
      <c r="B1314" s="3" t="s">
        <v>74</v>
      </c>
      <c r="C1314" s="97" t="s">
        <v>131</v>
      </c>
      <c r="D1314" s="259"/>
      <c r="E1314" s="71"/>
      <c r="F1314" s="98"/>
      <c r="G1314" s="99"/>
    </row>
    <row r="1315" spans="1:7">
      <c r="A1315" s="96" t="s">
        <v>78</v>
      </c>
      <c r="B1315" s="3" t="s">
        <v>74</v>
      </c>
      <c r="C1315" s="97" t="s">
        <v>79</v>
      </c>
      <c r="D1315" s="259"/>
      <c r="E1315" s="71"/>
      <c r="F1315" s="98"/>
      <c r="G1315" s="99"/>
    </row>
    <row r="1316" spans="1:7">
      <c r="A1316" s="96" t="s">
        <v>80</v>
      </c>
      <c r="B1316" s="3" t="s">
        <v>74</v>
      </c>
      <c r="C1316" s="97" t="s">
        <v>81</v>
      </c>
      <c r="D1316" s="259"/>
      <c r="E1316" s="71"/>
      <c r="F1316" s="98"/>
      <c r="G1316" s="99"/>
    </row>
    <row r="1317" spans="1:7">
      <c r="A1317" s="96" t="s">
        <v>82</v>
      </c>
      <c r="B1317" s="3" t="s">
        <v>74</v>
      </c>
      <c r="C1317" s="97" t="s">
        <v>83</v>
      </c>
      <c r="D1317" s="259"/>
      <c r="E1317" s="71"/>
      <c r="F1317" s="98"/>
      <c r="G1317" s="99"/>
    </row>
    <row r="1318" spans="1:7">
      <c r="A1318" s="96"/>
      <c r="B1318" s="100"/>
      <c r="C1318" s="97"/>
      <c r="D1318" s="259"/>
      <c r="E1318" s="102"/>
      <c r="F1318" s="196"/>
      <c r="G1318" s="99"/>
    </row>
    <row r="1319" spans="1:7">
      <c r="A1319" s="8"/>
      <c r="B1319" s="7"/>
      <c r="C1319" s="4"/>
      <c r="D1319" s="259"/>
      <c r="E1319" s="4"/>
      <c r="F1319" s="6"/>
      <c r="G1319" s="5"/>
    </row>
    <row r="1320" spans="1:7">
      <c r="A1320" s="8"/>
      <c r="B1320" s="7"/>
      <c r="C1320" s="4"/>
      <c r="D1320" s="259"/>
      <c r="E1320" s="4"/>
      <c r="F1320" s="6"/>
      <c r="G1320" s="5"/>
    </row>
    <row r="1321" spans="1:7">
      <c r="A1321" s="8"/>
      <c r="B1321" s="7"/>
      <c r="C1321" s="4"/>
      <c r="D1321" s="259"/>
      <c r="E1321" s="4"/>
      <c r="F1321" s="6"/>
      <c r="G1321" s="5"/>
    </row>
    <row r="1322" spans="1:7">
      <c r="A1322" s="8"/>
      <c r="B1322" s="7"/>
      <c r="C1322" s="4"/>
      <c r="D1322" s="4"/>
      <c r="E1322" s="4"/>
      <c r="F1322" s="6"/>
      <c r="G1322" s="5"/>
    </row>
    <row r="1323" spans="1:7">
      <c r="A1323" s="8"/>
      <c r="B1323" s="7"/>
      <c r="C1323" s="4"/>
      <c r="D1323" s="4"/>
      <c r="E1323" s="4"/>
      <c r="F1323" s="6"/>
      <c r="G1323" s="5"/>
    </row>
    <row r="1324" spans="1:7">
      <c r="A1324" s="36" t="s">
        <v>28</v>
      </c>
      <c r="B1324" s="36"/>
      <c r="C1324" s="36"/>
      <c r="D1324" s="29"/>
      <c r="E1324" s="29"/>
      <c r="F1324" s="34"/>
      <c r="G1324" s="34"/>
    </row>
    <row r="1325" spans="1:7">
      <c r="A1325" s="46" t="s">
        <v>29</v>
      </c>
      <c r="B1325" s="45"/>
      <c r="C1325" s="29"/>
      <c r="D1325" s="29"/>
      <c r="E1325" s="29"/>
      <c r="F1325" s="341" t="s">
        <v>27</v>
      </c>
      <c r="G1325" s="341"/>
    </row>
    <row r="1326" spans="1:7">
      <c r="A1326" s="46"/>
      <c r="B1326" s="45"/>
      <c r="C1326" s="29"/>
      <c r="D1326" s="29"/>
      <c r="E1326" s="29"/>
      <c r="F1326" s="72"/>
      <c r="G1326" s="72"/>
    </row>
    <row r="1327" spans="1:7">
      <c r="E1327" s="130"/>
    </row>
    <row r="1328" spans="1:7">
      <c r="E1328" s="131"/>
      <c r="F1328" s="36"/>
    </row>
    <row r="1329" spans="5:5">
      <c r="E1329" s="72" t="s">
        <v>112</v>
      </c>
    </row>
  </sheetData>
  <mergeCells count="129">
    <mergeCell ref="A1141:G1141"/>
    <mergeCell ref="A1142:G1142"/>
    <mergeCell ref="A1143:G1143"/>
    <mergeCell ref="A1144:G1144"/>
    <mergeCell ref="E1194:F1194"/>
    <mergeCell ref="E1197:F1197"/>
    <mergeCell ref="A1250:C1250"/>
    <mergeCell ref="F1325:G1325"/>
    <mergeCell ref="F1221:G1221"/>
    <mergeCell ref="A1228:G1228"/>
    <mergeCell ref="A1245:E1245"/>
    <mergeCell ref="A1246:E1246"/>
    <mergeCell ref="A1247:E1247"/>
    <mergeCell ref="A1248:E1248"/>
    <mergeCell ref="J257:L257"/>
    <mergeCell ref="A432:G432"/>
    <mergeCell ref="A433:G433"/>
    <mergeCell ref="A434:G434"/>
    <mergeCell ref="A435:G435"/>
    <mergeCell ref="E671:F671"/>
    <mergeCell ref="E679:F679"/>
    <mergeCell ref="F695:G695"/>
    <mergeCell ref="A618:G618"/>
    <mergeCell ref="A619:G619"/>
    <mergeCell ref="A620:G620"/>
    <mergeCell ref="A621:G621"/>
    <mergeCell ref="E668:F668"/>
    <mergeCell ref="A325:G325"/>
    <mergeCell ref="A416:G416"/>
    <mergeCell ref="A507:G507"/>
    <mergeCell ref="A601:G601"/>
    <mergeCell ref="E577:F577"/>
    <mergeCell ref="E585:F585"/>
    <mergeCell ref="F599:G599"/>
    <mergeCell ref="A524:G524"/>
    <mergeCell ref="A7:G7"/>
    <mergeCell ref="A88:G88"/>
    <mergeCell ref="A89:G89"/>
    <mergeCell ref="A90:G90"/>
    <mergeCell ref="A91:G91"/>
    <mergeCell ref="A71:G71"/>
    <mergeCell ref="A8:G8"/>
    <mergeCell ref="E49:F49"/>
    <mergeCell ref="E57:F57"/>
    <mergeCell ref="A9:G9"/>
    <mergeCell ref="A10:G10"/>
    <mergeCell ref="A700:G700"/>
    <mergeCell ref="A341:G341"/>
    <mergeCell ref="A342:G342"/>
    <mergeCell ref="A343:G343"/>
    <mergeCell ref="E214:F214"/>
    <mergeCell ref="E299:F299"/>
    <mergeCell ref="E211:F211"/>
    <mergeCell ref="F151:G151"/>
    <mergeCell ref="A525:G525"/>
    <mergeCell ref="E492:F492"/>
    <mergeCell ref="A526:G526"/>
    <mergeCell ref="A527:G527"/>
    <mergeCell ref="E574:F574"/>
    <mergeCell ref="F505:G505"/>
    <mergeCell ref="A153:G153"/>
    <mergeCell ref="A236:G236"/>
    <mergeCell ref="E222:F222"/>
    <mergeCell ref="F235:G235"/>
    <mergeCell ref="E302:F302"/>
    <mergeCell ref="E310:F310"/>
    <mergeCell ref="F323:G323"/>
    <mergeCell ref="A250:G250"/>
    <mergeCell ref="A251:G251"/>
    <mergeCell ref="A252:G252"/>
    <mergeCell ref="J14:K14"/>
    <mergeCell ref="E46:F46"/>
    <mergeCell ref="E127:F127"/>
    <mergeCell ref="E130:F130"/>
    <mergeCell ref="E138:F138"/>
    <mergeCell ref="A253:G253"/>
    <mergeCell ref="A170:G170"/>
    <mergeCell ref="A171:G171"/>
    <mergeCell ref="A172:G172"/>
    <mergeCell ref="A173:G173"/>
    <mergeCell ref="F70:G70"/>
    <mergeCell ref="J252:P252"/>
    <mergeCell ref="J253:P253"/>
    <mergeCell ref="J254:P254"/>
    <mergeCell ref="J255:P255"/>
    <mergeCell ref="J256:P256"/>
    <mergeCell ref="A901:G901"/>
    <mergeCell ref="F414:G414"/>
    <mergeCell ref="A344:G344"/>
    <mergeCell ref="E390:F390"/>
    <mergeCell ref="E393:F393"/>
    <mergeCell ref="E401:F401"/>
    <mergeCell ref="E481:F481"/>
    <mergeCell ref="E484:F484"/>
    <mergeCell ref="A799:G799"/>
    <mergeCell ref="E770:F770"/>
    <mergeCell ref="E778:F778"/>
    <mergeCell ref="F794:G794"/>
    <mergeCell ref="A717:G717"/>
    <mergeCell ref="A718:G718"/>
    <mergeCell ref="A719:G719"/>
    <mergeCell ref="A720:G720"/>
    <mergeCell ref="E767:F767"/>
    <mergeCell ref="E872:F872"/>
    <mergeCell ref="F896:G896"/>
    <mergeCell ref="A816:G816"/>
    <mergeCell ref="A817:G817"/>
    <mergeCell ref="A818:G818"/>
    <mergeCell ref="A819:G819"/>
    <mergeCell ref="E869:F869"/>
    <mergeCell ref="F1120:G1120"/>
    <mergeCell ref="A918:G918"/>
    <mergeCell ref="A919:G919"/>
    <mergeCell ref="A920:G920"/>
    <mergeCell ref="A921:G921"/>
    <mergeCell ref="A923:C923"/>
    <mergeCell ref="A956:G956"/>
    <mergeCell ref="A957:G957"/>
    <mergeCell ref="A958:G958"/>
    <mergeCell ref="A959:G959"/>
    <mergeCell ref="E1009:F1009"/>
    <mergeCell ref="E1012:F1012"/>
    <mergeCell ref="A1068:C1068"/>
    <mergeCell ref="F1039:G1039"/>
    <mergeCell ref="A1046:G1046"/>
    <mergeCell ref="A1063:G1063"/>
    <mergeCell ref="A1064:G1064"/>
    <mergeCell ref="A1065:G1065"/>
    <mergeCell ref="A1066:G1066"/>
  </mergeCells>
  <printOptions horizontalCentered="1"/>
  <pageMargins left="0.23622047244094491" right="0.23622047244094491" top="0.51181102362204722" bottom="0.35433070866141736" header="0.31496062992125984" footer="0.31496062992125984"/>
  <pageSetup paperSize="9" scale="35" orientation="portrait" r:id="rId1"/>
  <rowBreaks count="2" manualBreakCount="2">
    <brk id="1306" max="3" man="1"/>
    <brk id="1318" max="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Con. </vt:lpstr>
    </vt:vector>
  </TitlesOfParts>
  <Company>Constructora Sofisa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jvillaman</dc:creator>
  <cp:lastModifiedBy>libreacceso</cp:lastModifiedBy>
  <cp:lastPrinted>2022-01-31T16:22:17Z</cp:lastPrinted>
  <dcterms:created xsi:type="dcterms:W3CDTF">2009-07-23T15:06:51Z</dcterms:created>
  <dcterms:modified xsi:type="dcterms:W3CDTF">2022-02-23T18:31:04Z</dcterms:modified>
</cp:coreProperties>
</file>